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leco\Documents\"/>
    </mc:Choice>
  </mc:AlternateContent>
  <xr:revisionPtr revIDLastSave="0" documentId="13_ncr:1_{9F75F1A9-7FDF-4DA0-87BB-94C8D99AC046}" xr6:coauthVersionLast="47" xr6:coauthVersionMax="47" xr10:uidLastSave="{00000000-0000-0000-0000-000000000000}"/>
  <bookViews>
    <workbookView xWindow="-108" yWindow="-108" windowWidth="23256" windowHeight="13896" tabRatio="707" firstSheet="1" activeTab="7" xr2:uid="{00000000-000D-0000-FFFF-FFFF00000000}"/>
  </bookViews>
  <sheets>
    <sheet name="Equipes" sheetId="4" r:id="rId1"/>
    <sheet name="Préparation" sheetId="6" r:id="rId2"/>
    <sheet name="Billards" sheetId="3" r:id="rId3"/>
    <sheet name="Compo" sheetId="19" r:id="rId4"/>
    <sheet name="Grille" sheetId="20" r:id="rId5"/>
    <sheet name="E1-E2" sheetId="10" r:id="rId6"/>
    <sheet name="E1-E3" sheetId="11" r:id="rId7"/>
    <sheet name="E2-E3" sheetId="13" r:id="rId8"/>
    <sheet name="E1-E4" sheetId="12" state="hidden" r:id="rId9"/>
    <sheet name="E2-E4" sheetId="14" state="hidden" r:id="rId10"/>
    <sheet name="E3-E4" sheetId="16" state="hidden" r:id="rId11"/>
  </sheets>
  <externalReferences>
    <externalReference r:id="rId12"/>
    <externalReference r:id="rId13"/>
    <externalReference r:id="rId14"/>
  </externalReferences>
  <definedNames>
    <definedName name="AR">[1]Handicaps!$F$1:$F$2</definedName>
    <definedName name="Catégorie">[1]Joueurs!$B$2:$B$499</definedName>
    <definedName name="DISTANCE_Q">[2]Préparation!$B$16</definedName>
    <definedName name="Equipes">[1]Equipes!$A$1:$S$1</definedName>
    <definedName name="Joueurs">[1]Joueurs!$A$2:$A$499</definedName>
    <definedName name="Liste_joueurs">[1]Joueurs!$A$1</definedName>
    <definedName name="ListeEquipes">OFFSET(Equipes!$A$1,0,0,1,COUNTA(Equipes!1048576:1048576))</definedName>
    <definedName name="ListeRencontres">Préparation!$B$15:$B$20</definedName>
    <definedName name="NB_SETS_G_Q">[3]Préparation!$B$3</definedName>
    <definedName name="PtMatch">Préparation!$F$2</definedName>
    <definedName name="VAL_PT_M">[3]Préparation!$B$4</definedName>
    <definedName name="VAL_PT_MATCH">[2]Préparation!$B$17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3" l="1"/>
  <c r="C17" i="3"/>
  <c r="D15" i="3"/>
  <c r="C15" i="3"/>
  <c r="D12" i="3"/>
  <c r="C12" i="3"/>
  <c r="D10" i="3"/>
  <c r="C10" i="3"/>
  <c r="D7" i="3"/>
  <c r="C7" i="3"/>
  <c r="D5" i="3"/>
  <c r="C5" i="3"/>
  <c r="J17" i="3"/>
  <c r="G17" i="3"/>
  <c r="J15" i="3"/>
  <c r="G15" i="3"/>
  <c r="U15" i="3"/>
  <c r="R15" i="3"/>
  <c r="G12" i="3"/>
  <c r="J12" i="3"/>
  <c r="G10" i="3"/>
  <c r="J10" i="3"/>
  <c r="R10" i="3"/>
  <c r="U10" i="3"/>
  <c r="G7" i="3"/>
  <c r="J7" i="3"/>
  <c r="G5" i="3"/>
  <c r="J5" i="3"/>
  <c r="U5" i="3"/>
  <c r="R5" i="3"/>
  <c r="G22" i="16" l="1"/>
  <c r="G22" i="14"/>
  <c r="G22" i="13"/>
  <c r="G22" i="12"/>
  <c r="G22" i="11"/>
  <c r="G22" i="10"/>
  <c r="B1" i="20"/>
  <c r="T1" i="20"/>
  <c r="B3" i="20"/>
  <c r="N16" i="20"/>
  <c r="J16" i="20"/>
  <c r="J12" i="20"/>
  <c r="F16" i="20"/>
  <c r="F12" i="20"/>
  <c r="F8" i="20"/>
  <c r="B5" i="20"/>
  <c r="C3" i="20" s="1"/>
  <c r="B13" i="20"/>
  <c r="K3" i="20" s="1"/>
  <c r="B17" i="20"/>
  <c r="O3" i="20" s="1"/>
  <c r="B9" i="20"/>
  <c r="G3" i="20" s="1"/>
  <c r="O14" i="20" a="1"/>
  <c r="P10" i="20" a="1"/>
  <c r="G6" i="20" a="1"/>
  <c r="Q10" i="20" a="1"/>
  <c r="K10" i="20" a="1"/>
  <c r="Q14" i="20" a="1"/>
  <c r="L10" i="20" a="1"/>
  <c r="I5" i="20" a="1"/>
  <c r="L6" i="20" a="1"/>
  <c r="O10" i="20" a="1"/>
  <c r="K9" i="20" a="1"/>
  <c r="I6" i="20" a="1"/>
  <c r="L5" i="20" a="1"/>
  <c r="M5" i="20" a="1"/>
  <c r="P6" i="20" a="1"/>
  <c r="L9" i="20" a="1"/>
  <c r="K5" i="20" a="1"/>
  <c r="M10" i="20" a="1"/>
  <c r="H6" i="20" a="1"/>
  <c r="M9" i="20" a="1"/>
  <c r="G5" i="20" a="1"/>
  <c r="O13" i="20" a="1"/>
  <c r="H5" i="20" a="1"/>
  <c r="O6" i="20" a="1"/>
  <c r="P13" i="20" a="1"/>
  <c r="M6" i="20" a="1"/>
  <c r="O5" i="20" a="1"/>
  <c r="Q9" i="20" a="1"/>
  <c r="Q6" i="20" a="1"/>
  <c r="P14" i="20" a="1"/>
  <c r="O9" i="20" a="1"/>
  <c r="Q13" i="20" a="1"/>
  <c r="P9" i="20" a="1"/>
  <c r="Q5" i="20" a="1"/>
  <c r="P5" i="20" a="1"/>
  <c r="K6" i="20" a="1"/>
  <c r="O14" i="20" l="1"/>
  <c r="K17" i="20" s="1"/>
  <c r="P14" i="20"/>
  <c r="L17" i="20" s="1"/>
  <c r="O13" i="20"/>
  <c r="Q14" i="20"/>
  <c r="M17" i="20" s="1"/>
  <c r="Q13" i="20"/>
  <c r="P13" i="20"/>
  <c r="Q9" i="20"/>
  <c r="P9" i="20"/>
  <c r="O10" i="20"/>
  <c r="G17" i="20" s="1"/>
  <c r="O9" i="20"/>
  <c r="P10" i="20"/>
  <c r="H17" i="20" s="1"/>
  <c r="Q10" i="20"/>
  <c r="I17" i="20" s="1"/>
  <c r="M9" i="20"/>
  <c r="K10" i="20"/>
  <c r="K9" i="20"/>
  <c r="L10" i="20"/>
  <c r="H13" i="20" s="1"/>
  <c r="L9" i="20"/>
  <c r="M10" i="20"/>
  <c r="I13" i="20" s="1"/>
  <c r="P5" i="20"/>
  <c r="Q6" i="20"/>
  <c r="E17" i="20" s="1"/>
  <c r="Q5" i="20"/>
  <c r="O6" i="20"/>
  <c r="C17" i="20" s="1"/>
  <c r="O5" i="20"/>
  <c r="P6" i="20"/>
  <c r="D17" i="20" s="1"/>
  <c r="M5" i="20"/>
  <c r="K6" i="20"/>
  <c r="C13" i="20" s="1"/>
  <c r="K5" i="20"/>
  <c r="L6" i="20"/>
  <c r="D13" i="20" s="1"/>
  <c r="L5" i="20"/>
  <c r="M6" i="20"/>
  <c r="E13" i="20" s="1"/>
  <c r="I5" i="20"/>
  <c r="I6" i="20"/>
  <c r="E9" i="20" s="1"/>
  <c r="H5" i="20"/>
  <c r="H6" i="20"/>
  <c r="D9" i="20" s="1"/>
  <c r="G5" i="20"/>
  <c r="G6" i="20"/>
  <c r="Z4" i="20" l="1"/>
  <c r="Y4" i="20"/>
  <c r="Y16" i="20"/>
  <c r="R14" i="20"/>
  <c r="N18" i="20"/>
  <c r="R10" i="20"/>
  <c r="J18" i="20"/>
  <c r="G13" i="20"/>
  <c r="Y12" i="20" s="1"/>
  <c r="C9" i="20"/>
  <c r="Y8" i="20" s="1"/>
  <c r="F18" i="20"/>
  <c r="F14" i="20"/>
  <c r="R6" i="20"/>
  <c r="N10" i="20"/>
  <c r="N6" i="20"/>
  <c r="J6" i="20"/>
  <c r="L18" i="20"/>
  <c r="L19" i="20" s="1"/>
  <c r="M18" i="20"/>
  <c r="M19" i="20" s="1"/>
  <c r="K18" i="20"/>
  <c r="K19" i="20" s="1"/>
  <c r="H18" i="20"/>
  <c r="H19" i="20" s="1"/>
  <c r="I18" i="20"/>
  <c r="I19" i="20" s="1"/>
  <c r="G18" i="20"/>
  <c r="I14" i="20"/>
  <c r="I15" i="20" s="1"/>
  <c r="G14" i="20"/>
  <c r="H14" i="20"/>
  <c r="H15" i="20" s="1"/>
  <c r="E10" i="20"/>
  <c r="E11" i="20" s="1"/>
  <c r="D10" i="20"/>
  <c r="D11" i="20" s="1"/>
  <c r="C10" i="20"/>
  <c r="D18" i="20"/>
  <c r="D19" i="20" s="1"/>
  <c r="E18" i="20"/>
  <c r="E19" i="20" s="1"/>
  <c r="C18" i="20"/>
  <c r="E14" i="20"/>
  <c r="E15" i="20" s="1"/>
  <c r="C14" i="20"/>
  <c r="C15" i="20" s="1"/>
  <c r="D14" i="20"/>
  <c r="D15" i="20" s="1"/>
  <c r="I1" i="19"/>
  <c r="H1" i="19"/>
  <c r="K3" i="19"/>
  <c r="C2" i="16"/>
  <c r="C12" i="16" s="1"/>
  <c r="B19" i="16"/>
  <c r="H19" i="16" s="1"/>
  <c r="H18" i="16"/>
  <c r="B13" i="16"/>
  <c r="B12" i="16"/>
  <c r="H12" i="16" s="1"/>
  <c r="G2" i="16"/>
  <c r="G7" i="16" s="1"/>
  <c r="C2" i="14"/>
  <c r="C7" i="14" s="1"/>
  <c r="C2" i="13"/>
  <c r="C10" i="13" s="1"/>
  <c r="B19" i="14"/>
  <c r="H19" i="14" s="1"/>
  <c r="H18" i="14"/>
  <c r="B13" i="14"/>
  <c r="B12" i="14"/>
  <c r="H12" i="14" s="1"/>
  <c r="G2" i="14"/>
  <c r="G10" i="14" s="1"/>
  <c r="B19" i="13"/>
  <c r="H19" i="13" s="1"/>
  <c r="H18" i="13"/>
  <c r="B13" i="13"/>
  <c r="B12" i="13"/>
  <c r="H12" i="13" s="1"/>
  <c r="G2" i="13"/>
  <c r="G9" i="13" s="1"/>
  <c r="G2" i="12"/>
  <c r="G4" i="12" s="1"/>
  <c r="B19" i="12"/>
  <c r="H19" i="12" s="1"/>
  <c r="H18" i="12"/>
  <c r="B13" i="12"/>
  <c r="B12" i="12"/>
  <c r="H12" i="12" s="1"/>
  <c r="C2" i="12"/>
  <c r="C8" i="12" s="1"/>
  <c r="G2" i="11"/>
  <c r="G5" i="11" s="1"/>
  <c r="B19" i="11"/>
  <c r="H19" i="11" s="1"/>
  <c r="H18" i="11"/>
  <c r="B13" i="11"/>
  <c r="B12" i="11"/>
  <c r="H12" i="11" s="1"/>
  <c r="C2" i="11"/>
  <c r="C8" i="11" s="1"/>
  <c r="G2" i="10"/>
  <c r="G5" i="10" s="1"/>
  <c r="B19" i="10"/>
  <c r="H19" i="10" s="1"/>
  <c r="H18" i="10"/>
  <c r="B13" i="10"/>
  <c r="B12" i="10"/>
  <c r="H12" i="10" s="1"/>
  <c r="C2" i="10"/>
  <c r="C8" i="10" s="1"/>
  <c r="L11" i="20"/>
  <c r="P11" i="20"/>
  <c r="O15" i="20"/>
  <c r="I7" i="20"/>
  <c r="K11" i="20"/>
  <c r="H7" i="20"/>
  <c r="M11" i="20"/>
  <c r="L7" i="20"/>
  <c r="K7" i="20"/>
  <c r="P7" i="20"/>
  <c r="Q11" i="20"/>
  <c r="P15" i="20"/>
  <c r="Q15" i="20"/>
  <c r="M7" i="20"/>
  <c r="O11" i="20"/>
  <c r="Q7" i="20"/>
  <c r="O7" i="20"/>
  <c r="G7" i="20"/>
  <c r="E3" i="19" a="1"/>
  <c r="A3" i="19" a="1"/>
  <c r="Z8" i="20" l="1"/>
  <c r="V16" i="20"/>
  <c r="Z12" i="20"/>
  <c r="W12" i="20" s="1"/>
  <c r="Z16" i="20"/>
  <c r="W16" i="20" s="1"/>
  <c r="V4" i="20"/>
  <c r="F10" i="20"/>
  <c r="V8" i="20" s="1"/>
  <c r="J14" i="20"/>
  <c r="V12" i="20" s="1"/>
  <c r="C9" i="12"/>
  <c r="G4" i="13"/>
  <c r="R13" i="20"/>
  <c r="R15" i="20" s="1"/>
  <c r="R5" i="20"/>
  <c r="R7" i="20" s="1"/>
  <c r="F13" i="20"/>
  <c r="N5" i="20"/>
  <c r="N7" i="20" s="1"/>
  <c r="R9" i="20"/>
  <c r="R11" i="20" s="1"/>
  <c r="J5" i="20"/>
  <c r="N9" i="20"/>
  <c r="N11" i="20" s="1"/>
  <c r="N17" i="20"/>
  <c r="N19" i="20" s="1"/>
  <c r="G4" i="16"/>
  <c r="G8" i="16"/>
  <c r="C3" i="12"/>
  <c r="C9" i="10"/>
  <c r="C5" i="12"/>
  <c r="G3" i="14"/>
  <c r="G8" i="12"/>
  <c r="G7" i="14"/>
  <c r="G5" i="14"/>
  <c r="G8" i="10"/>
  <c r="G9" i="10"/>
  <c r="W4" i="20"/>
  <c r="G9" i="14"/>
  <c r="C12" i="14"/>
  <c r="C5" i="10"/>
  <c r="C7" i="12"/>
  <c r="C5" i="11"/>
  <c r="C9" i="11"/>
  <c r="E3" i="19"/>
  <c r="H3" i="19" s="1"/>
  <c r="A3" i="19"/>
  <c r="L3" i="19" s="1"/>
  <c r="C4" i="16"/>
  <c r="C8" i="16"/>
  <c r="G12" i="16"/>
  <c r="C9" i="16"/>
  <c r="C5" i="16"/>
  <c r="G5" i="16"/>
  <c r="G9" i="16"/>
  <c r="C6" i="16"/>
  <c r="C10" i="16"/>
  <c r="G6" i="16"/>
  <c r="G10" i="16"/>
  <c r="C3" i="16"/>
  <c r="C7" i="16"/>
  <c r="G3" i="16"/>
  <c r="C3" i="13"/>
  <c r="C4" i="14"/>
  <c r="C8" i="14"/>
  <c r="G12" i="14"/>
  <c r="G6" i="13"/>
  <c r="G10" i="13"/>
  <c r="C7" i="13"/>
  <c r="G3" i="13"/>
  <c r="G7" i="13"/>
  <c r="C12" i="13"/>
  <c r="G4" i="14"/>
  <c r="G8" i="14"/>
  <c r="C4" i="13"/>
  <c r="C8" i="13"/>
  <c r="G12" i="13"/>
  <c r="C5" i="14"/>
  <c r="C9" i="14"/>
  <c r="G8" i="13"/>
  <c r="C9" i="13"/>
  <c r="C6" i="14"/>
  <c r="C10" i="14"/>
  <c r="C5" i="13"/>
  <c r="G5" i="13"/>
  <c r="G6" i="14"/>
  <c r="C6" i="13"/>
  <c r="C3" i="14"/>
  <c r="G9" i="11"/>
  <c r="G3" i="12"/>
  <c r="G9" i="12"/>
  <c r="G5" i="12"/>
  <c r="C6" i="12"/>
  <c r="C10" i="12"/>
  <c r="G6" i="12"/>
  <c r="G10" i="12"/>
  <c r="G7" i="12"/>
  <c r="C12" i="12"/>
  <c r="C4" i="12"/>
  <c r="G12" i="12"/>
  <c r="G8" i="11"/>
  <c r="G6" i="11"/>
  <c r="G10" i="11"/>
  <c r="C6" i="11"/>
  <c r="G7" i="11"/>
  <c r="C12" i="11"/>
  <c r="C7" i="11"/>
  <c r="C10" i="11"/>
  <c r="C3" i="11"/>
  <c r="G3" i="11"/>
  <c r="C4" i="11"/>
  <c r="G12" i="11"/>
  <c r="G4" i="11"/>
  <c r="C10" i="10"/>
  <c r="G6" i="10"/>
  <c r="G10" i="10"/>
  <c r="C6" i="10"/>
  <c r="C3" i="10"/>
  <c r="C7" i="10"/>
  <c r="G3" i="10"/>
  <c r="G7" i="10"/>
  <c r="C12" i="10"/>
  <c r="C4" i="10"/>
  <c r="G12" i="10"/>
  <c r="G4" i="10"/>
  <c r="G19" i="20"/>
  <c r="C19" i="20"/>
  <c r="G15" i="20"/>
  <c r="C11" i="20"/>
  <c r="J17" i="20" l="1"/>
  <c r="J19" i="20" s="1"/>
  <c r="F17" i="20"/>
  <c r="F19" i="20" s="1"/>
  <c r="J13" i="20"/>
  <c r="J15" i="20" s="1"/>
  <c r="F9" i="20"/>
  <c r="U8" i="20" s="1"/>
  <c r="J7" i="20"/>
  <c r="X4" i="20" s="1"/>
  <c r="U4" i="20"/>
  <c r="F15" i="20"/>
  <c r="W8" i="20"/>
  <c r="X16" i="20" l="1"/>
  <c r="U16" i="20"/>
  <c r="X12" i="20"/>
  <c r="U12" i="20"/>
  <c r="AA4" i="20"/>
  <c r="F11" i="20"/>
  <c r="X8" i="20" s="1"/>
  <c r="AA16" i="20" l="1"/>
  <c r="AA12" i="20"/>
  <c r="AA8" i="20"/>
  <c r="T8" i="20" l="1"/>
  <c r="T12" i="20"/>
  <c r="T16" i="20"/>
  <c r="T4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Jean-Charles Wallart</author>
  </authors>
  <commentList>
    <comment ref="B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la rencontre concernée puis imprimer la feuille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Jean-Charles Wallart</author>
  </authors>
  <commentList>
    <comment ref="AB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Si 2 équipes sont  à égalité de points de rencontre, indiquer dans cette colonne  le bon classement pour chacune des 2 équipes tenant compte de la rencontre directe. La colonne Clst se met à jour automatiquement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<sst xmlns="http://schemas.openxmlformats.org/spreadsheetml/2006/main" count="245" uniqueCount="91">
  <si>
    <t>Simple</t>
  </si>
  <si>
    <t>Double</t>
  </si>
  <si>
    <t>Relais</t>
  </si>
  <si>
    <t>Adversaire</t>
  </si>
  <si>
    <t>Pts faits</t>
  </si>
  <si>
    <t>Match</t>
  </si>
  <si>
    <t>Equipes</t>
  </si>
  <si>
    <t xml:space="preserve">Billard </t>
  </si>
  <si>
    <t>Etage</t>
  </si>
  <si>
    <t>Coin de rue</t>
  </si>
  <si>
    <t>Escalier</t>
  </si>
  <si>
    <t>2,80m</t>
  </si>
  <si>
    <t>E1</t>
  </si>
  <si>
    <t>Code</t>
  </si>
  <si>
    <t>Total double</t>
  </si>
  <si>
    <t>Total relais</t>
  </si>
  <si>
    <t>Rencontre</t>
  </si>
  <si>
    <t>Inscriptions</t>
  </si>
  <si>
    <t>Changements à</t>
  </si>
  <si>
    <t xml:space="preserve"> </t>
  </si>
  <si>
    <t>E2</t>
  </si>
  <si>
    <t>E3</t>
  </si>
  <si>
    <t>E4</t>
  </si>
  <si>
    <t>_ _ _ _ _ _ _ _ _ _ _ _ _ _ _ _</t>
  </si>
  <si>
    <t>E1-E3</t>
  </si>
  <si>
    <t>N°</t>
  </si>
  <si>
    <t>E3-E4</t>
  </si>
  <si>
    <t>E1-E4</t>
  </si>
  <si>
    <t>E2-E3</t>
  </si>
  <si>
    <t>E2-E4</t>
  </si>
  <si>
    <t>E1-E2</t>
  </si>
  <si>
    <t>Clst</t>
  </si>
  <si>
    <t>Moy. Gen.</t>
  </si>
  <si>
    <t>Moy. Part.</t>
  </si>
  <si>
    <t>Pts marq.</t>
  </si>
  <si>
    <t>Pts subis</t>
  </si>
  <si>
    <t>G/P</t>
  </si>
  <si>
    <t>Moyenne</t>
  </si>
  <si>
    <t>Equipe 1</t>
  </si>
  <si>
    <t>Equipe 2</t>
  </si>
  <si>
    <t>Equipe 3</t>
  </si>
  <si>
    <t>Equipe 4</t>
  </si>
  <si>
    <t>S</t>
  </si>
  <si>
    <t>D</t>
  </si>
  <si>
    <t>R</t>
  </si>
  <si>
    <t>Renc.
directe</t>
  </si>
  <si>
    <t>Calcul
1er</t>
  </si>
  <si>
    <t>Pts 
Renc.</t>
  </si>
  <si>
    <t>Go to Grille</t>
  </si>
  <si>
    <t>Compétition</t>
  </si>
  <si>
    <t>Phase</t>
  </si>
  <si>
    <t>Poule</t>
  </si>
  <si>
    <t>CF D2 5 Quilles</t>
  </si>
  <si>
    <t>Date</t>
  </si>
  <si>
    <t>Pts marqués</t>
  </si>
  <si>
    <t>Pts de Match</t>
  </si>
  <si>
    <t>Pts Match</t>
  </si>
  <si>
    <t>Signature  capitaine</t>
  </si>
  <si>
    <t>E3-E3</t>
  </si>
  <si>
    <t>Matchs</t>
  </si>
  <si>
    <t>Pt Match</t>
  </si>
  <si>
    <t>Liste des rencontres (6)</t>
  </si>
  <si>
    <t>E1E4</t>
  </si>
  <si>
    <t>E2E3</t>
  </si>
  <si>
    <t>E1E3</t>
  </si>
  <si>
    <t>E2E4</t>
  </si>
  <si>
    <t>E1E2</t>
  </si>
  <si>
    <t>E3E4</t>
  </si>
  <si>
    <t>Eliminatoires Ligue</t>
  </si>
  <si>
    <t>BLOIS</t>
  </si>
  <si>
    <t>MER</t>
  </si>
  <si>
    <t>SAINT DENIS EN VAL</t>
  </si>
  <si>
    <t>HAYES Arnaud</t>
  </si>
  <si>
    <t>CHANTERAUD Dominique</t>
  </si>
  <si>
    <t>ARRACHEPIED Yohan</t>
  </si>
  <si>
    <t>ORGEBIN Patrice</t>
  </si>
  <si>
    <t>FONTAINE Isabelle</t>
  </si>
  <si>
    <t>MARCHISSEAU Stéphane</t>
  </si>
  <si>
    <t>CHESNEAU Christophe</t>
  </si>
  <si>
    <t>FOURRE Cedric</t>
  </si>
  <si>
    <t>RUBLINE Pascal</t>
  </si>
  <si>
    <t>PICOT COURNEE Sylvain</t>
  </si>
  <si>
    <t>BOURSEREAU François</t>
  </si>
  <si>
    <t>COSTAS FREITAS Domingos</t>
  </si>
  <si>
    <t>SERVANT Denis</t>
  </si>
  <si>
    <t>MUNGUIA Bruno</t>
  </si>
  <si>
    <t>BOUBAULT Andre</t>
  </si>
  <si>
    <t>LECLAND Michel</t>
  </si>
  <si>
    <t>A</t>
  </si>
  <si>
    <t>EXEMPT</t>
  </si>
  <si>
    <t>A remplir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</si>
</sst>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9"/>
      <color indexed="81"/>
      <name val="Tahoma"/>
      <family val="2"/>
    </font>
    <font>
      <b/>
      <sz val="28"/>
      <color rgb="FF00CC66"/>
      <name val="Arial"/>
      <family val="2"/>
    </font>
    <font>
      <b/>
      <sz val="10"/>
      <color rgb="FF00CC66"/>
      <name val="Arial"/>
      <family val="2"/>
    </font>
    <font>
      <sz val="10"/>
      <color theme="0" tint="-0.14999847407452621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Arial"/>
      <family val="2"/>
    </font>
    <font>
      <u/>
      <sz val="10"/>
      <color theme="10"/>
      <name val="Arial"/>
      <family val="2"/>
    </font>
    <font>
      <b/>
      <sz val="24"/>
      <color rgb="FF00CC6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Up">
        <bgColor indexed="9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6" fillId="0" borderId="0"/>
    <xf numFmtId="9" fontId="8" fillId="0" borderId="0" applyFont="0" applyFill="0" applyBorder="0" applyAlignment="0" applyProtection="0"/>
    <xf numFmtId="0" fontId="7" fillId="0" borderId="1" applyNumberFormat="0" applyFill="0" applyAlignment="0" applyProtection="0"/>
    <xf numFmtId="0" fontId="1" fillId="0" borderId="0"/>
    <xf numFmtId="0" fontId="26" fillId="0" borderId="0" applyNumberFormat="0" applyFill="0" applyBorder="0" applyAlignment="0" applyProtection="0"/>
  </cellStyleXfs>
  <cellXfs count="163">
    <xf numFmtId="0" fontId="0" fillId="0" borderId="0" xfId="0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8" borderId="0" xfId="0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4" fillId="9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10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11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6" xfId="0" applyBorder="1"/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1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/>
    <xf numFmtId="0" fontId="0" fillId="0" borderId="0" xfId="0" applyProtection="1"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16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6" fillId="0" borderId="4" xfId="0" applyFont="1" applyBorder="1" applyAlignment="1" applyProtection="1">
      <alignment horizontal="right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7" fillId="0" borderId="0" xfId="0" applyFont="1"/>
    <xf numFmtId="0" fontId="14" fillId="0" borderId="21" xfId="0" applyFont="1" applyBorder="1"/>
    <xf numFmtId="0" fontId="0" fillId="0" borderId="23" xfId="0" applyBorder="1"/>
    <xf numFmtId="14" fontId="0" fillId="0" borderId="0" xfId="0" applyNumberFormat="1"/>
    <xf numFmtId="0" fontId="0" fillId="0" borderId="24" xfId="0" applyBorder="1"/>
    <xf numFmtId="0" fontId="0" fillId="0" borderId="10" xfId="0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/>
    <xf numFmtId="0" fontId="0" fillId="0" borderId="12" xfId="0" applyBorder="1" applyAlignment="1">
      <alignment wrapText="1"/>
    </xf>
    <xf numFmtId="0" fontId="4" fillId="0" borderId="13" xfId="0" applyFont="1" applyBorder="1" applyAlignment="1">
      <alignment horizontal="right"/>
    </xf>
    <xf numFmtId="0" fontId="4" fillId="0" borderId="15" xfId="0" applyFont="1" applyBorder="1"/>
    <xf numFmtId="0" fontId="4" fillId="0" borderId="16" xfId="0" applyFont="1" applyBorder="1" applyAlignment="1">
      <alignment horizontal="right"/>
    </xf>
    <xf numFmtId="0" fontId="4" fillId="12" borderId="22" xfId="0" applyFont="1" applyFill="1" applyBorder="1" applyAlignment="1">
      <alignment horizontal="center"/>
    </xf>
    <xf numFmtId="0" fontId="4" fillId="0" borderId="17" xfId="0" applyFont="1" applyBorder="1"/>
    <xf numFmtId="0" fontId="6" fillId="0" borderId="18" xfId="0" applyFont="1" applyBorder="1" applyAlignment="1">
      <alignment horizontal="right"/>
    </xf>
    <xf numFmtId="0" fontId="4" fillId="12" borderId="23" xfId="0" applyFont="1" applyFill="1" applyBorder="1" applyAlignment="1">
      <alignment horizontal="center"/>
    </xf>
    <xf numFmtId="0" fontId="6" fillId="0" borderId="19" xfId="0" applyFont="1" applyBorder="1"/>
    <xf numFmtId="0" fontId="4" fillId="0" borderId="18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20" xfId="0" applyFont="1" applyBorder="1"/>
    <xf numFmtId="0" fontId="6" fillId="0" borderId="18" xfId="0" applyFont="1" applyBorder="1"/>
    <xf numFmtId="0" fontId="6" fillId="0" borderId="19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6" fillId="0" borderId="0" xfId="11" applyProtection="1"/>
    <xf numFmtId="0" fontId="16" fillId="0" borderId="0" xfId="0" applyFont="1" applyAlignment="1">
      <alignment horizontal="right"/>
    </xf>
    <xf numFmtId="0" fontId="26" fillId="0" borderId="3" xfId="11" applyBorder="1" applyAlignment="1" applyProtection="1">
      <alignment horizontal="center" vertical="center" wrapText="1"/>
    </xf>
    <xf numFmtId="0" fontId="0" fillId="0" borderId="9" xfId="0" applyBorder="1" applyProtection="1">
      <protection locked="0"/>
    </xf>
    <xf numFmtId="14" fontId="0" fillId="0" borderId="34" xfId="0" applyNumberForma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center"/>
      <protection locked="0"/>
    </xf>
    <xf numFmtId="0" fontId="19" fillId="0" borderId="0" xfId="10" applyFont="1" applyAlignment="1">
      <alignment vertical="center"/>
    </xf>
    <xf numFmtId="0" fontId="1" fillId="0" borderId="0" xfId="10"/>
    <xf numFmtId="14" fontId="27" fillId="0" borderId="21" xfId="10" applyNumberFormat="1" applyFont="1" applyBorder="1" applyAlignment="1">
      <alignment horizontal="center" vertical="center"/>
    </xf>
    <xf numFmtId="0" fontId="4" fillId="0" borderId="10" xfId="10" applyFont="1" applyBorder="1" applyAlignment="1">
      <alignment horizontal="left" vertical="center"/>
    </xf>
    <xf numFmtId="0" fontId="4" fillId="0" borderId="11" xfId="10" applyFont="1" applyBorder="1" applyAlignment="1">
      <alignment horizontal="left" vertical="center"/>
    </xf>
    <xf numFmtId="0" fontId="4" fillId="0" borderId="12" xfId="10" applyFont="1" applyBorder="1" applyAlignment="1">
      <alignment horizontal="left" vertical="center"/>
    </xf>
    <xf numFmtId="0" fontId="4" fillId="0" borderId="2" xfId="10" applyFont="1" applyBorder="1" applyAlignment="1">
      <alignment horizontal="left" vertical="center"/>
    </xf>
    <xf numFmtId="0" fontId="4" fillId="0" borderId="4" xfId="10" applyFont="1" applyBorder="1" applyAlignment="1">
      <alignment horizontal="left" vertical="center"/>
    </xf>
    <xf numFmtId="0" fontId="4" fillId="0" borderId="3" xfId="10" applyFont="1" applyBorder="1" applyAlignment="1">
      <alignment horizontal="left" vertical="center"/>
    </xf>
    <xf numFmtId="0" fontId="4" fillId="0" borderId="22" xfId="10" applyFont="1" applyBorder="1" applyAlignment="1">
      <alignment horizontal="center" vertical="center" wrapText="1"/>
    </xf>
    <xf numFmtId="0" fontId="4" fillId="0" borderId="25" xfId="10" applyFont="1" applyBorder="1" applyAlignment="1">
      <alignment horizontal="center" vertical="center" wrapText="1"/>
    </xf>
    <xf numFmtId="0" fontId="4" fillId="0" borderId="26" xfId="10" applyFont="1" applyBorder="1" applyAlignment="1">
      <alignment horizontal="center" vertical="center" wrapText="1"/>
    </xf>
    <xf numFmtId="0" fontId="4" fillId="0" borderId="17" xfId="10" applyFont="1" applyBorder="1" applyAlignment="1">
      <alignment horizontal="center" vertical="center" wrapText="1"/>
    </xf>
    <xf numFmtId="0" fontId="4" fillId="0" borderId="21" xfId="10" applyFont="1" applyBorder="1" applyAlignment="1">
      <alignment horizontal="center" vertical="center" wrapText="1"/>
    </xf>
    <xf numFmtId="0" fontId="23" fillId="0" borderId="21" xfId="10" applyFont="1" applyBorder="1" applyAlignment="1">
      <alignment horizontal="center" vertical="center" wrapText="1"/>
    </xf>
    <xf numFmtId="0" fontId="20" fillId="0" borderId="22" xfId="10" applyFont="1" applyBorder="1"/>
    <xf numFmtId="0" fontId="6" fillId="13" borderId="2" xfId="10" applyFont="1" applyFill="1" applyBorder="1" applyAlignment="1">
      <alignment vertical="center"/>
    </xf>
    <xf numFmtId="0" fontId="6" fillId="13" borderId="4" xfId="10" applyFont="1" applyFill="1" applyBorder="1" applyAlignment="1">
      <alignment vertical="center"/>
    </xf>
    <xf numFmtId="0" fontId="6" fillId="13" borderId="4" xfId="10" applyFont="1" applyFill="1" applyBorder="1" applyAlignment="1">
      <alignment horizontal="center" vertical="center"/>
    </xf>
    <xf numFmtId="0" fontId="1" fillId="0" borderId="2" xfId="10" applyBorder="1" applyAlignment="1">
      <alignment horizontal="center" vertical="center"/>
    </xf>
    <xf numFmtId="0" fontId="1" fillId="0" borderId="4" xfId="10" applyBorder="1" applyAlignment="1">
      <alignment horizontal="center" vertical="center"/>
    </xf>
    <xf numFmtId="0" fontId="6" fillId="13" borderId="5" xfId="10" applyFont="1" applyFill="1" applyBorder="1" applyAlignment="1">
      <alignment vertical="center"/>
    </xf>
    <xf numFmtId="0" fontId="6" fillId="13" borderId="0" xfId="10" applyFont="1" applyFill="1" applyAlignment="1">
      <alignment vertical="center"/>
    </xf>
    <xf numFmtId="0" fontId="6" fillId="13" borderId="0" xfId="10" applyFont="1" applyFill="1" applyAlignment="1">
      <alignment horizontal="center" vertical="center"/>
    </xf>
    <xf numFmtId="0" fontId="4" fillId="0" borderId="5" xfId="10" quotePrefix="1" applyFont="1" applyBorder="1" applyAlignment="1">
      <alignment horizontal="center" vertical="center"/>
    </xf>
    <xf numFmtId="0" fontId="4" fillId="0" borderId="0" xfId="10" quotePrefix="1" applyFont="1" applyAlignment="1">
      <alignment horizontal="center" vertical="center"/>
    </xf>
    <xf numFmtId="0" fontId="4" fillId="0" borderId="6" xfId="10" applyFont="1" applyBorder="1" applyAlignment="1">
      <alignment horizontal="center" vertical="center" wrapText="1"/>
    </xf>
    <xf numFmtId="0" fontId="6" fillId="13" borderId="5" xfId="10" applyFont="1" applyFill="1" applyBorder="1" applyAlignment="1">
      <alignment horizontal="left"/>
    </xf>
    <xf numFmtId="0" fontId="6" fillId="13" borderId="0" xfId="10" applyFont="1" applyFill="1" applyAlignment="1">
      <alignment horizontal="left"/>
    </xf>
    <xf numFmtId="0" fontId="6" fillId="13" borderId="0" xfId="10" applyFont="1" applyFill="1" applyAlignment="1">
      <alignment horizontal="right" vertical="center"/>
    </xf>
    <xf numFmtId="0" fontId="1" fillId="0" borderId="6" xfId="10" applyBorder="1" applyAlignment="1">
      <alignment horizontal="center" vertical="center" wrapText="1"/>
    </xf>
    <xf numFmtId="0" fontId="1" fillId="0" borderId="24" xfId="10" applyBorder="1"/>
    <xf numFmtId="0" fontId="21" fillId="13" borderId="5" xfId="10" applyFont="1" applyFill="1" applyBorder="1"/>
    <xf numFmtId="0" fontId="21" fillId="13" borderId="0" xfId="10" applyFont="1" applyFill="1"/>
    <xf numFmtId="0" fontId="4" fillId="0" borderId="7" xfId="10" applyFont="1" applyBorder="1" applyAlignment="1">
      <alignment vertical="center"/>
    </xf>
    <xf numFmtId="0" fontId="4" fillId="0" borderId="14" xfId="10" applyFont="1" applyBorder="1" applyAlignment="1">
      <alignment vertical="center"/>
    </xf>
    <xf numFmtId="164" fontId="1" fillId="0" borderId="8" xfId="10" applyNumberFormat="1" applyBorder="1" applyAlignment="1">
      <alignment vertical="center"/>
    </xf>
    <xf numFmtId="0" fontId="20" fillId="0" borderId="2" xfId="10" applyFont="1" applyBorder="1"/>
    <xf numFmtId="0" fontId="1" fillId="13" borderId="0" xfId="10" applyFill="1"/>
    <xf numFmtId="0" fontId="1" fillId="13" borderId="0" xfId="10" applyFill="1" applyAlignment="1">
      <alignment horizontal="left" vertical="center"/>
    </xf>
    <xf numFmtId="0" fontId="1" fillId="13" borderId="0" xfId="10" applyFill="1" applyAlignment="1">
      <alignment vertical="center"/>
    </xf>
    <xf numFmtId="0" fontId="1" fillId="0" borderId="7" xfId="10" applyBorder="1"/>
    <xf numFmtId="0" fontId="6" fillId="0" borderId="7" xfId="10" quotePrefix="1" applyFont="1" applyBorder="1" applyAlignment="1">
      <alignment horizontal="center" vertical="center"/>
    </xf>
    <xf numFmtId="0" fontId="6" fillId="0" borderId="14" xfId="10" quotePrefix="1" applyFont="1" applyBorder="1" applyAlignment="1">
      <alignment horizontal="center" vertical="center"/>
    </xf>
    <xf numFmtId="0" fontId="1" fillId="13" borderId="14" xfId="10" applyFill="1" applyBorder="1" applyAlignment="1">
      <alignment vertical="center"/>
    </xf>
    <xf numFmtId="0" fontId="1" fillId="13" borderId="8" xfId="1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4" fillId="0" borderId="22" xfId="1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14" fillId="0" borderId="23" xfId="1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16" fillId="0" borderId="17" xfId="10" applyFont="1" applyBorder="1" applyAlignment="1">
      <alignment horizontal="right" vertical="center"/>
    </xf>
    <xf numFmtId="0" fontId="16" fillId="0" borderId="19" xfId="10" applyFont="1" applyBorder="1"/>
    <xf numFmtId="0" fontId="16" fillId="0" borderId="20" xfId="10" applyFont="1" applyBorder="1"/>
    <xf numFmtId="164" fontId="1" fillId="0" borderId="22" xfId="10" applyNumberFormat="1" applyBorder="1" applyAlignment="1">
      <alignment horizontal="right" vertical="center"/>
    </xf>
    <xf numFmtId="0" fontId="1" fillId="0" borderId="23" xfId="10" applyBorder="1" applyAlignment="1">
      <alignment horizontal="right" vertical="center"/>
    </xf>
    <xf numFmtId="0" fontId="1" fillId="0" borderId="24" xfId="10" applyBorder="1" applyAlignment="1">
      <alignment horizontal="right" vertical="center"/>
    </xf>
    <xf numFmtId="0" fontId="17" fillId="0" borderId="22" xfId="10" applyFont="1" applyBorder="1" applyAlignment="1">
      <alignment horizontal="center" vertical="center"/>
    </xf>
    <xf numFmtId="0" fontId="17" fillId="0" borderId="23" xfId="10" applyFont="1" applyBorder="1" applyAlignment="1">
      <alignment horizontal="center" vertical="center"/>
    </xf>
    <xf numFmtId="0" fontId="17" fillId="0" borderId="24" xfId="1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7" xfId="10" applyFont="1" applyBorder="1" applyAlignment="1">
      <alignment horizontal="center"/>
    </xf>
    <xf numFmtId="0" fontId="16" fillId="0" borderId="29" xfId="10" applyFont="1" applyBorder="1" applyAlignment="1">
      <alignment horizontal="center"/>
    </xf>
    <xf numFmtId="0" fontId="16" fillId="0" borderId="26" xfId="10" applyFont="1" applyBorder="1" applyAlignment="1">
      <alignment horizontal="center" vertical="center"/>
    </xf>
    <xf numFmtId="0" fontId="16" fillId="0" borderId="28" xfId="10" applyFont="1" applyBorder="1" applyAlignment="1">
      <alignment horizontal="center"/>
    </xf>
    <xf numFmtId="0" fontId="16" fillId="0" borderId="30" xfId="10" applyFont="1" applyBorder="1" applyAlignment="1">
      <alignment horizontal="center"/>
    </xf>
    <xf numFmtId="164" fontId="16" fillId="0" borderId="26" xfId="10" applyNumberFormat="1" applyFont="1" applyBorder="1" applyAlignment="1">
      <alignment horizontal="right" vertical="center"/>
    </xf>
    <xf numFmtId="0" fontId="16" fillId="0" borderId="28" xfId="10" applyFont="1" applyBorder="1"/>
    <xf numFmtId="0" fontId="16" fillId="0" borderId="30" xfId="10" applyFont="1" applyBorder="1"/>
    <xf numFmtId="0" fontId="16" fillId="0" borderId="26" xfId="10" applyFont="1" applyBorder="1" applyAlignment="1">
      <alignment horizontal="right" vertical="center"/>
    </xf>
    <xf numFmtId="14" fontId="27" fillId="0" borderId="0" xfId="10" applyNumberFormat="1" applyFont="1" applyAlignment="1">
      <alignment horizontal="left" vertical="center" wrapText="1"/>
    </xf>
    <xf numFmtId="0" fontId="0" fillId="0" borderId="0" xfId="0" applyAlignment="1">
      <alignment wrapText="1"/>
    </xf>
  </cellXfs>
  <cellStyles count="12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Lien hypertexte" xfId="11" builtinId="8"/>
    <cellStyle name="Normal" xfId="0" builtinId="0"/>
    <cellStyle name="Normal 2" xfId="7" xr:uid="{00000000-0005-0000-0000-000008000000}"/>
    <cellStyle name="Normal 3" xfId="10" xr:uid="{00000000-0005-0000-0000-000009000000}"/>
    <cellStyle name="Percent 2" xfId="8" xr:uid="{00000000-0005-0000-0000-00000A000000}"/>
    <cellStyle name="Total" xfId="9" builtinId="25" customBuiltin="1"/>
  </cellStyles>
  <dxfs count="155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rgb="FFFFC000"/>
        </patternFill>
      </fill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strike val="0"/>
        <color rgb="FF0000FF"/>
      </font>
    </dxf>
    <dxf>
      <font>
        <b/>
        <i val="0"/>
        <color rgb="FFFF0000"/>
      </font>
    </dxf>
    <dxf>
      <font>
        <b/>
        <i val="0"/>
        <strike val="0"/>
        <color rgb="FF0000FF"/>
      </font>
    </dxf>
    <dxf>
      <font>
        <b/>
        <i val="0"/>
        <color rgb="FFFF0000"/>
      </font>
    </dxf>
    <dxf>
      <font>
        <b/>
        <i val="0"/>
        <strike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strike val="0"/>
        <color rgb="FF0000FF"/>
      </font>
    </dxf>
    <dxf>
      <font>
        <b/>
        <i val="0"/>
        <color rgb="FFFF0000"/>
      </font>
    </dxf>
    <dxf>
      <font>
        <b/>
        <i val="0"/>
        <strike val="0"/>
        <color rgb="FF00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ont>
        <b/>
        <i val="0"/>
        <strike val="0"/>
        <color rgb="FF00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00FF"/>
      </font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FF"/>
      <color rgb="FF000000"/>
      <color rgb="FF0000FF"/>
      <color rgb="FFCC00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NEL/BILLARD/5%20Quilles/2015%202016/Championnat%20Equipes%20Ligue/J2/Feuille%20de%20match%202012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-CharlesWallart/Documents/PERSONNEL/BILLARD/5%20Quilles/Tableurs%20de%20gestion%20de%20comp&#233;tition/Comp&#233;titions%205%20quilles%20v8.0%20-%20under%20construc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-CharlesWallart/Documents/PERSONNEL/BILLARD/5%20Quilles/Tableurs%20de%20gestion%20de%20comp&#233;tition/construction%20de%20poules2%20(Repaired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ch"/>
      <sheetName val="Joueurs"/>
      <sheetName val="Equipes"/>
      <sheetName val="Handicaps"/>
    </sheetNames>
    <sheetDataSet>
      <sheetData sheetId="0" refreshError="1"/>
      <sheetData sheetId="1" refreshError="1">
        <row r="1">
          <cell r="A1" t="str">
            <v>Nom &amp; Prénom</v>
          </cell>
        </row>
        <row r="2">
          <cell r="A2" t="str">
            <v>ABUCKI Pascal</v>
          </cell>
          <cell r="B2" t="str">
            <v>R1</v>
          </cell>
        </row>
        <row r="3">
          <cell r="A3" t="str">
            <v>ABUCKI Patrick</v>
          </cell>
          <cell r="B3" t="str">
            <v>R1</v>
          </cell>
        </row>
        <row r="4">
          <cell r="A4" t="str">
            <v>AMMARI Cédric</v>
          </cell>
          <cell r="B4" t="str">
            <v>R1</v>
          </cell>
        </row>
        <row r="5">
          <cell r="A5" t="str">
            <v>ANDRE Francois</v>
          </cell>
          <cell r="B5" t="str">
            <v>N1</v>
          </cell>
        </row>
        <row r="6">
          <cell r="A6" t="str">
            <v>ANDRIEUX Franck</v>
          </cell>
          <cell r="B6" t="str">
            <v>N1</v>
          </cell>
        </row>
        <row r="7">
          <cell r="A7" t="str">
            <v>ANSEL Philippe</v>
          </cell>
          <cell r="B7" t="str">
            <v>N1</v>
          </cell>
        </row>
        <row r="8">
          <cell r="A8" t="str">
            <v>ARNAU Ramon</v>
          </cell>
          <cell r="B8" t="str">
            <v>R1</v>
          </cell>
        </row>
        <row r="9">
          <cell r="A9" t="str">
            <v>AU Duong Tu</v>
          </cell>
          <cell r="B9" t="str">
            <v>R1</v>
          </cell>
        </row>
        <row r="10">
          <cell r="A10" t="str">
            <v>AUREAU Alain</v>
          </cell>
          <cell r="B10" t="str">
            <v>R1</v>
          </cell>
        </row>
        <row r="11">
          <cell r="A11" t="str">
            <v>AVISSE Guy</v>
          </cell>
          <cell r="B11" t="str">
            <v>R1</v>
          </cell>
        </row>
        <row r="12">
          <cell r="A12" t="str">
            <v>BAHEUX David</v>
          </cell>
          <cell r="B12" t="str">
            <v>N1</v>
          </cell>
        </row>
        <row r="13">
          <cell r="A13" t="str">
            <v>BAILLEZ Aimé</v>
          </cell>
          <cell r="B13" t="str">
            <v>R1</v>
          </cell>
        </row>
        <row r="14">
          <cell r="A14" t="str">
            <v>BARMUTA Guillaume</v>
          </cell>
          <cell r="B14" t="str">
            <v>R1</v>
          </cell>
        </row>
        <row r="15">
          <cell r="A15" t="str">
            <v>BARMUTA Philippe</v>
          </cell>
          <cell r="B15" t="str">
            <v>R1</v>
          </cell>
        </row>
        <row r="16">
          <cell r="A16" t="str">
            <v>BARNO Cassandre</v>
          </cell>
          <cell r="B16" t="str">
            <v>R1</v>
          </cell>
        </row>
        <row r="17">
          <cell r="A17" t="str">
            <v>BASTENIER Jean</v>
          </cell>
          <cell r="B17" t="str">
            <v>N1</v>
          </cell>
        </row>
        <row r="18">
          <cell r="A18" t="str">
            <v>BASTENIER Mehdi</v>
          </cell>
          <cell r="B18" t="str">
            <v>R1</v>
          </cell>
        </row>
        <row r="19">
          <cell r="A19" t="str">
            <v>BATAILLE Michel</v>
          </cell>
          <cell r="B19" t="str">
            <v>R1</v>
          </cell>
        </row>
        <row r="20">
          <cell r="A20" t="str">
            <v>BEAUCOURT Jean</v>
          </cell>
          <cell r="B20" t="str">
            <v>R1</v>
          </cell>
        </row>
        <row r="21">
          <cell r="A21" t="str">
            <v>BECOURT Alain</v>
          </cell>
          <cell r="B21" t="str">
            <v>R1</v>
          </cell>
        </row>
        <row r="22">
          <cell r="A22" t="str">
            <v>BEHAGUE André</v>
          </cell>
          <cell r="B22" t="str">
            <v>R1</v>
          </cell>
        </row>
        <row r="23">
          <cell r="A23" t="str">
            <v>BELART Jean</v>
          </cell>
          <cell r="B23" t="str">
            <v>R1</v>
          </cell>
        </row>
        <row r="24">
          <cell r="A24" t="str">
            <v>BELLENS Aurore</v>
          </cell>
          <cell r="B24" t="str">
            <v>R1</v>
          </cell>
        </row>
        <row r="25">
          <cell r="A25" t="str">
            <v>BELLENS Fabrice</v>
          </cell>
          <cell r="B25" t="str">
            <v>R1</v>
          </cell>
        </row>
        <row r="26">
          <cell r="A26" t="str">
            <v>BENART René</v>
          </cell>
          <cell r="B26" t="str">
            <v>R1</v>
          </cell>
        </row>
        <row r="27">
          <cell r="A27" t="str">
            <v>BENINCA Jean-Pierre</v>
          </cell>
          <cell r="B27" t="str">
            <v>R1</v>
          </cell>
        </row>
        <row r="28">
          <cell r="A28" t="str">
            <v>BENNE Frédéric</v>
          </cell>
          <cell r="B28" t="str">
            <v>R1</v>
          </cell>
        </row>
        <row r="29">
          <cell r="A29" t="str">
            <v>BERNARD Francis</v>
          </cell>
          <cell r="B29" t="str">
            <v>R1</v>
          </cell>
        </row>
        <row r="30">
          <cell r="A30" t="str">
            <v>BERNARD Laurent</v>
          </cell>
          <cell r="B30" t="str">
            <v>N1</v>
          </cell>
        </row>
        <row r="31">
          <cell r="A31" t="str">
            <v>BERNUS Florent</v>
          </cell>
          <cell r="B31" t="str">
            <v>R1</v>
          </cell>
        </row>
        <row r="32">
          <cell r="A32" t="str">
            <v>BERRIER Jean Pierre</v>
          </cell>
          <cell r="B32" t="str">
            <v>N1</v>
          </cell>
        </row>
        <row r="33">
          <cell r="A33" t="str">
            <v>BERTELOOT Philippe</v>
          </cell>
          <cell r="B33" t="str">
            <v>R1</v>
          </cell>
        </row>
        <row r="34">
          <cell r="A34" t="str">
            <v>BETRANCOURT Pascal</v>
          </cell>
          <cell r="B34" t="str">
            <v>N1</v>
          </cell>
        </row>
        <row r="35">
          <cell r="A35" t="str">
            <v>BETREMIEUX Albert</v>
          </cell>
          <cell r="B35" t="str">
            <v>R1</v>
          </cell>
        </row>
        <row r="36">
          <cell r="A36" t="str">
            <v>BIGAND Serge</v>
          </cell>
          <cell r="B36" t="str">
            <v>R1</v>
          </cell>
        </row>
        <row r="37">
          <cell r="A37" t="str">
            <v>BIGOT Jean-Pierre</v>
          </cell>
          <cell r="B37" t="str">
            <v>R1</v>
          </cell>
        </row>
        <row r="38">
          <cell r="A38" t="str">
            <v>BLONDEEL Bruno</v>
          </cell>
          <cell r="B38" t="str">
            <v>R1</v>
          </cell>
        </row>
        <row r="39">
          <cell r="A39" t="str">
            <v>BLONDEEL Firmin</v>
          </cell>
          <cell r="B39" t="str">
            <v>R1</v>
          </cell>
        </row>
        <row r="40">
          <cell r="A40" t="str">
            <v>BLOT Daniel</v>
          </cell>
          <cell r="B40" t="str">
            <v>R1</v>
          </cell>
        </row>
        <row r="41">
          <cell r="A41" t="str">
            <v>BOCQUET Guylhain</v>
          </cell>
          <cell r="B41" t="str">
            <v>N1</v>
          </cell>
        </row>
        <row r="42">
          <cell r="A42" t="str">
            <v>BOCQUET Jean-Luc</v>
          </cell>
          <cell r="B42" t="str">
            <v>N1</v>
          </cell>
        </row>
        <row r="43">
          <cell r="A43" t="str">
            <v>BOILLET Marc</v>
          </cell>
          <cell r="B43" t="str">
            <v>N1</v>
          </cell>
        </row>
        <row r="44">
          <cell r="A44" t="str">
            <v>BONTINCK Didier</v>
          </cell>
          <cell r="B44" t="str">
            <v>R1</v>
          </cell>
        </row>
        <row r="45">
          <cell r="A45" t="str">
            <v>BOUBET Jean</v>
          </cell>
          <cell r="B45" t="str">
            <v>R1</v>
          </cell>
        </row>
        <row r="46">
          <cell r="A46" t="str">
            <v>BOUCHART Christophe</v>
          </cell>
          <cell r="B46" t="str">
            <v>R1</v>
          </cell>
        </row>
        <row r="47">
          <cell r="A47" t="str">
            <v>BOUILLET Antoine</v>
          </cell>
          <cell r="B47" t="str">
            <v>N1</v>
          </cell>
        </row>
        <row r="48">
          <cell r="A48" t="str">
            <v>BOULANGER Steve</v>
          </cell>
          <cell r="B48" t="str">
            <v>R1</v>
          </cell>
        </row>
        <row r="49">
          <cell r="A49" t="str">
            <v>BOULET Serge</v>
          </cell>
          <cell r="B49" t="str">
            <v>R1</v>
          </cell>
        </row>
        <row r="50">
          <cell r="A50" t="str">
            <v>BOULOGNE Christian</v>
          </cell>
          <cell r="B50" t="str">
            <v>R1</v>
          </cell>
        </row>
        <row r="51">
          <cell r="A51" t="str">
            <v>BOURGAIN Thierry</v>
          </cell>
          <cell r="B51" t="str">
            <v>N1</v>
          </cell>
        </row>
        <row r="52">
          <cell r="A52" t="str">
            <v>BOUTILLIER Marcel</v>
          </cell>
          <cell r="B52" t="str">
            <v>R1</v>
          </cell>
        </row>
        <row r="53">
          <cell r="A53" t="str">
            <v>BRAZY Alain</v>
          </cell>
          <cell r="B53" t="str">
            <v>N1</v>
          </cell>
        </row>
        <row r="54">
          <cell r="A54" t="str">
            <v>BRAZY Manuel</v>
          </cell>
          <cell r="B54" t="str">
            <v>R1</v>
          </cell>
        </row>
        <row r="55">
          <cell r="A55" t="str">
            <v>BRELEAU Gauthier</v>
          </cell>
          <cell r="B55" t="str">
            <v>R1</v>
          </cell>
        </row>
        <row r="56">
          <cell r="A56" t="str">
            <v>BRESSAC Guillaume</v>
          </cell>
          <cell r="B56" t="str">
            <v>N1</v>
          </cell>
        </row>
        <row r="57">
          <cell r="A57" t="str">
            <v>BRIET Jacques</v>
          </cell>
          <cell r="B57" t="str">
            <v>N1</v>
          </cell>
        </row>
        <row r="58">
          <cell r="A58" t="str">
            <v>BRIMEUX Kevin</v>
          </cell>
          <cell r="B58" t="str">
            <v>R1</v>
          </cell>
        </row>
        <row r="59">
          <cell r="A59" t="str">
            <v>BRIOIT Roger</v>
          </cell>
          <cell r="B59" t="str">
            <v>R1</v>
          </cell>
        </row>
        <row r="60">
          <cell r="A60" t="str">
            <v>BRION Jean-Pierre</v>
          </cell>
          <cell r="B60" t="str">
            <v>R1</v>
          </cell>
        </row>
        <row r="61">
          <cell r="A61" t="str">
            <v>BROUTIER Bertrand</v>
          </cell>
          <cell r="B61" t="str">
            <v>R1</v>
          </cell>
        </row>
        <row r="62">
          <cell r="A62" t="str">
            <v>BROUTIN Jean-Jacques</v>
          </cell>
          <cell r="B62" t="str">
            <v>R1</v>
          </cell>
        </row>
        <row r="63">
          <cell r="A63" t="str">
            <v>BRUNNEVALLE Jean-pierre</v>
          </cell>
          <cell r="B63" t="str">
            <v>R1</v>
          </cell>
        </row>
        <row r="64">
          <cell r="A64" t="str">
            <v>BRUYERE Michel</v>
          </cell>
          <cell r="B64" t="str">
            <v>R1</v>
          </cell>
        </row>
        <row r="65">
          <cell r="A65" t="str">
            <v>BUONDELMONTE Antonio</v>
          </cell>
          <cell r="B65" t="str">
            <v>R1</v>
          </cell>
        </row>
        <row r="66">
          <cell r="A66" t="str">
            <v>BUONDELMONTE Nazario</v>
          </cell>
          <cell r="B66" t="str">
            <v>R1</v>
          </cell>
        </row>
        <row r="67">
          <cell r="A67" t="str">
            <v>BUQUET Sébastien</v>
          </cell>
          <cell r="B67" t="str">
            <v>R1</v>
          </cell>
        </row>
        <row r="68">
          <cell r="A68" t="str">
            <v>BURY Alain</v>
          </cell>
          <cell r="B68" t="str">
            <v>N1</v>
          </cell>
        </row>
        <row r="69">
          <cell r="A69" t="str">
            <v>BUYLE Stany</v>
          </cell>
          <cell r="B69" t="str">
            <v>N1</v>
          </cell>
        </row>
        <row r="70">
          <cell r="A70" t="str">
            <v>CABOCHE Marcel</v>
          </cell>
          <cell r="B70" t="str">
            <v>N1</v>
          </cell>
        </row>
        <row r="71">
          <cell r="A71" t="str">
            <v>CALOONE René</v>
          </cell>
          <cell r="B71" t="str">
            <v>R1</v>
          </cell>
        </row>
        <row r="72">
          <cell r="A72" t="str">
            <v>CALVAR Jean-Jacques</v>
          </cell>
          <cell r="B72" t="str">
            <v>R1</v>
          </cell>
        </row>
        <row r="73">
          <cell r="A73" t="str">
            <v>CAMPISANO Enrico</v>
          </cell>
          <cell r="B73" t="str">
            <v>R1</v>
          </cell>
        </row>
        <row r="74">
          <cell r="A74" t="str">
            <v>CAQUELOT Maurice</v>
          </cell>
          <cell r="B74" t="str">
            <v>N1</v>
          </cell>
        </row>
        <row r="75">
          <cell r="A75" t="str">
            <v>CARLI Patrick</v>
          </cell>
          <cell r="B75" t="str">
            <v>R1</v>
          </cell>
        </row>
        <row r="76">
          <cell r="A76" t="str">
            <v>CARLIER Yves André</v>
          </cell>
          <cell r="B76" t="str">
            <v>R1</v>
          </cell>
        </row>
        <row r="77">
          <cell r="A77" t="str">
            <v>CARON Antony</v>
          </cell>
          <cell r="B77" t="str">
            <v>N1</v>
          </cell>
        </row>
        <row r="78">
          <cell r="A78" t="str">
            <v>CARON Christian</v>
          </cell>
          <cell r="B78" t="str">
            <v>R1</v>
          </cell>
        </row>
        <row r="79">
          <cell r="A79" t="str">
            <v>CARPENTIER Yohanne</v>
          </cell>
          <cell r="B79" t="str">
            <v>N1</v>
          </cell>
        </row>
        <row r="80">
          <cell r="A80" t="str">
            <v>CARRU Bruno</v>
          </cell>
          <cell r="B80" t="str">
            <v>R1</v>
          </cell>
        </row>
        <row r="81">
          <cell r="A81" t="str">
            <v>CARTIERE André</v>
          </cell>
          <cell r="B81" t="str">
            <v>R1</v>
          </cell>
        </row>
        <row r="82">
          <cell r="A82" t="str">
            <v>CASARES Jacques</v>
          </cell>
          <cell r="B82" t="str">
            <v>N1</v>
          </cell>
        </row>
        <row r="83">
          <cell r="A83" t="str">
            <v>CASTELYN Henk</v>
          </cell>
          <cell r="B83" t="str">
            <v>N1</v>
          </cell>
        </row>
        <row r="84">
          <cell r="A84" t="str">
            <v>CASTELYN Isle</v>
          </cell>
          <cell r="B84" t="str">
            <v>R1</v>
          </cell>
        </row>
        <row r="85">
          <cell r="A85" t="str">
            <v>CAUX Frédéric</v>
          </cell>
          <cell r="B85" t="str">
            <v>N1</v>
          </cell>
        </row>
        <row r="86">
          <cell r="A86" t="str">
            <v>CAUX Grégory</v>
          </cell>
          <cell r="B86" t="str">
            <v>N1</v>
          </cell>
        </row>
        <row r="87">
          <cell r="A87" t="str">
            <v>CAZALET Francis</v>
          </cell>
          <cell r="B87" t="str">
            <v>R1</v>
          </cell>
        </row>
        <row r="88">
          <cell r="A88" t="str">
            <v>CHAIB Hassène</v>
          </cell>
          <cell r="B88" t="str">
            <v>R1</v>
          </cell>
        </row>
        <row r="89">
          <cell r="A89" t="str">
            <v>CHAVATTE Yves</v>
          </cell>
          <cell r="B89" t="str">
            <v>R1</v>
          </cell>
        </row>
        <row r="90">
          <cell r="A90" t="str">
            <v>CISSE Anthony</v>
          </cell>
          <cell r="B90" t="str">
            <v>R1</v>
          </cell>
        </row>
        <row r="91">
          <cell r="A91" t="str">
            <v>CLAIRET Jean-Claude</v>
          </cell>
          <cell r="B91" t="str">
            <v>R1</v>
          </cell>
        </row>
        <row r="92">
          <cell r="A92" t="str">
            <v>CLAIRET Jean-François</v>
          </cell>
          <cell r="B92" t="str">
            <v>R1</v>
          </cell>
        </row>
        <row r="93">
          <cell r="A93" t="str">
            <v>CLARISSE Kevin</v>
          </cell>
          <cell r="B93" t="str">
            <v>R1</v>
          </cell>
        </row>
        <row r="94">
          <cell r="A94" t="str">
            <v>CLEMENT Anne</v>
          </cell>
          <cell r="B94" t="str">
            <v>R1</v>
          </cell>
        </row>
        <row r="95">
          <cell r="A95" t="str">
            <v>CLYNCKE Jean-Jacques</v>
          </cell>
          <cell r="B95" t="str">
            <v>N1</v>
          </cell>
        </row>
        <row r="96">
          <cell r="A96" t="str">
            <v>COIN Claude</v>
          </cell>
          <cell r="B96" t="str">
            <v>R1</v>
          </cell>
        </row>
        <row r="97">
          <cell r="A97" t="str">
            <v>COLLIEZ Jacques</v>
          </cell>
          <cell r="B97" t="str">
            <v>R1</v>
          </cell>
        </row>
        <row r="98">
          <cell r="A98" t="str">
            <v>COPPEY Christian</v>
          </cell>
          <cell r="B98" t="str">
            <v>R1</v>
          </cell>
        </row>
        <row r="99">
          <cell r="A99" t="str">
            <v>COPPIN Olivier</v>
          </cell>
          <cell r="B99" t="str">
            <v>R1</v>
          </cell>
        </row>
        <row r="100">
          <cell r="A100" t="str">
            <v>COUSTENOBLE Christophe</v>
          </cell>
          <cell r="B100" t="str">
            <v>R1</v>
          </cell>
        </row>
        <row r="101">
          <cell r="A101" t="str">
            <v>COUVREUR Jéremy</v>
          </cell>
          <cell r="B101" t="str">
            <v>R1</v>
          </cell>
        </row>
        <row r="102">
          <cell r="A102" t="str">
            <v>COUVREUR Michel</v>
          </cell>
          <cell r="B102" t="str">
            <v>R1</v>
          </cell>
        </row>
        <row r="103">
          <cell r="A103" t="str">
            <v>COUWEZ Jean-Marc</v>
          </cell>
          <cell r="B103" t="str">
            <v>R1</v>
          </cell>
        </row>
        <row r="104">
          <cell r="A104" t="str">
            <v>CROQUELOIS Jean-Jacques</v>
          </cell>
          <cell r="B104" t="str">
            <v>R1</v>
          </cell>
        </row>
        <row r="105">
          <cell r="A105" t="str">
            <v>CYTHERE Gérard</v>
          </cell>
          <cell r="B105" t="str">
            <v>R1</v>
          </cell>
        </row>
        <row r="106">
          <cell r="A106" t="str">
            <v>D ANGELO Alberto</v>
          </cell>
          <cell r="B106" t="str">
            <v>R1</v>
          </cell>
        </row>
        <row r="107">
          <cell r="A107" t="str">
            <v>DA SILVA Michel</v>
          </cell>
          <cell r="B107" t="str">
            <v>R1</v>
          </cell>
        </row>
        <row r="108">
          <cell r="A108" t="str">
            <v>DAMBRUNE Claude</v>
          </cell>
          <cell r="B108" t="str">
            <v>R1</v>
          </cell>
        </row>
        <row r="109">
          <cell r="A109" t="str">
            <v>DEBAES Peter</v>
          </cell>
          <cell r="B109" t="str">
            <v>N1</v>
          </cell>
        </row>
        <row r="110">
          <cell r="A110" t="str">
            <v>DEBOUDT Jean</v>
          </cell>
          <cell r="B110" t="str">
            <v>R1</v>
          </cell>
        </row>
        <row r="111">
          <cell r="A111" t="str">
            <v>DEBUYSER François</v>
          </cell>
          <cell r="B111" t="str">
            <v>N1</v>
          </cell>
        </row>
        <row r="112">
          <cell r="A112" t="str">
            <v>DECLERCK Bruno</v>
          </cell>
          <cell r="B112" t="str">
            <v>R1</v>
          </cell>
        </row>
        <row r="113">
          <cell r="A113" t="str">
            <v>DECLERCQ Bernard</v>
          </cell>
          <cell r="B113" t="str">
            <v>R1</v>
          </cell>
        </row>
        <row r="114">
          <cell r="A114" t="str">
            <v>DECONINCK Franky</v>
          </cell>
          <cell r="B114" t="str">
            <v>N1</v>
          </cell>
        </row>
        <row r="115">
          <cell r="A115" t="str">
            <v>DEGRAVE Franck</v>
          </cell>
          <cell r="B115" t="str">
            <v>R1</v>
          </cell>
        </row>
        <row r="116">
          <cell r="A116" t="str">
            <v>DEGREEF Patrice</v>
          </cell>
          <cell r="B116" t="str">
            <v>R1</v>
          </cell>
        </row>
        <row r="117">
          <cell r="A117" t="str">
            <v>DELAPORTE Dominique</v>
          </cell>
          <cell r="B117" t="str">
            <v>R1</v>
          </cell>
        </row>
        <row r="118">
          <cell r="A118" t="str">
            <v>DELATTRE Christian</v>
          </cell>
          <cell r="B118" t="str">
            <v>R1</v>
          </cell>
        </row>
        <row r="119">
          <cell r="A119" t="str">
            <v>DELATTRE Julien</v>
          </cell>
          <cell r="B119" t="str">
            <v>N1</v>
          </cell>
        </row>
        <row r="120">
          <cell r="A120" t="str">
            <v>DELATTRE Patrick</v>
          </cell>
          <cell r="B120" t="str">
            <v>R1</v>
          </cell>
        </row>
        <row r="121">
          <cell r="A121" t="str">
            <v>DELATTRE Philippe</v>
          </cell>
          <cell r="B121" t="str">
            <v>R1</v>
          </cell>
        </row>
        <row r="122">
          <cell r="A122" t="str">
            <v>DELBEY Julien</v>
          </cell>
          <cell r="B122" t="str">
            <v>N1</v>
          </cell>
        </row>
        <row r="123">
          <cell r="A123" t="str">
            <v>DELECROIX Aymeric</v>
          </cell>
          <cell r="B123" t="str">
            <v>R1</v>
          </cell>
        </row>
        <row r="124">
          <cell r="A124" t="str">
            <v>DELECROIX Aymerick</v>
          </cell>
          <cell r="B124" t="str">
            <v>R1</v>
          </cell>
        </row>
        <row r="125">
          <cell r="A125" t="str">
            <v>DELEFORGE Daniel</v>
          </cell>
          <cell r="B125" t="str">
            <v>R1</v>
          </cell>
        </row>
        <row r="126">
          <cell r="A126" t="str">
            <v>DELEPIERRE Patrick</v>
          </cell>
          <cell r="B126" t="str">
            <v>R1</v>
          </cell>
        </row>
        <row r="127">
          <cell r="A127" t="str">
            <v>DELFOLIE Gérald</v>
          </cell>
          <cell r="B127" t="str">
            <v>R1</v>
          </cell>
        </row>
        <row r="128">
          <cell r="A128" t="str">
            <v>DELFORCE Denis</v>
          </cell>
          <cell r="B128" t="str">
            <v>R1</v>
          </cell>
        </row>
        <row r="129">
          <cell r="A129" t="str">
            <v>DELGRANGE René</v>
          </cell>
          <cell r="B129" t="str">
            <v>R1</v>
          </cell>
        </row>
        <row r="130">
          <cell r="A130" t="str">
            <v>DELION Patrick</v>
          </cell>
          <cell r="B130" t="str">
            <v>R1</v>
          </cell>
        </row>
        <row r="131">
          <cell r="A131" t="str">
            <v>DELOHEN Fabrice</v>
          </cell>
          <cell r="B131" t="str">
            <v>R1</v>
          </cell>
        </row>
        <row r="132">
          <cell r="A132" t="str">
            <v>DELORY Gaston</v>
          </cell>
          <cell r="B132" t="str">
            <v>R1</v>
          </cell>
        </row>
        <row r="133">
          <cell r="A133" t="str">
            <v>DELOTS Philippe</v>
          </cell>
          <cell r="B133" t="str">
            <v>R1</v>
          </cell>
        </row>
        <row r="134">
          <cell r="A134" t="str">
            <v>DELPIERRE Alexandre</v>
          </cell>
          <cell r="B134" t="str">
            <v>R1</v>
          </cell>
        </row>
        <row r="135">
          <cell r="A135" t="str">
            <v>DELPLANQUE Fabien</v>
          </cell>
          <cell r="B135" t="str">
            <v>N1</v>
          </cell>
        </row>
        <row r="136">
          <cell r="A136" t="str">
            <v>DELRUE André</v>
          </cell>
          <cell r="B136" t="str">
            <v>N1</v>
          </cell>
        </row>
        <row r="137">
          <cell r="A137" t="str">
            <v>DELSOL Claude</v>
          </cell>
          <cell r="B137" t="str">
            <v>N1</v>
          </cell>
        </row>
        <row r="138">
          <cell r="A138" t="str">
            <v>DELSOL Philippe</v>
          </cell>
          <cell r="B138" t="str">
            <v>N1</v>
          </cell>
        </row>
        <row r="139">
          <cell r="A139" t="str">
            <v>DELVIGNE Romain</v>
          </cell>
          <cell r="B139" t="str">
            <v>R1</v>
          </cell>
        </row>
        <row r="140">
          <cell r="A140" t="str">
            <v>DELVILLE Guy</v>
          </cell>
          <cell r="B140" t="str">
            <v>N1</v>
          </cell>
        </row>
        <row r="141">
          <cell r="A141" t="str">
            <v>DELVILLE Serge</v>
          </cell>
          <cell r="B141" t="str">
            <v>N1</v>
          </cell>
        </row>
        <row r="142">
          <cell r="A142" t="str">
            <v>DEMAZIERES David</v>
          </cell>
          <cell r="B142" t="str">
            <v>R1</v>
          </cell>
        </row>
        <row r="143">
          <cell r="A143" t="str">
            <v>DEMILLY Dominique</v>
          </cell>
          <cell r="B143" t="str">
            <v>R1</v>
          </cell>
        </row>
        <row r="144">
          <cell r="A144" t="str">
            <v>DEPLECHIN Robert</v>
          </cell>
          <cell r="B144" t="str">
            <v>R1</v>
          </cell>
        </row>
        <row r="145">
          <cell r="A145" t="str">
            <v>DEPREZ Jean</v>
          </cell>
          <cell r="B145" t="str">
            <v>R1</v>
          </cell>
        </row>
        <row r="146">
          <cell r="A146" t="str">
            <v>DERAEDT Claude</v>
          </cell>
          <cell r="B146" t="str">
            <v>R1</v>
          </cell>
        </row>
        <row r="147">
          <cell r="A147" t="str">
            <v>DEROLEZ Jean-Pierre</v>
          </cell>
          <cell r="B147" t="str">
            <v>N1</v>
          </cell>
        </row>
        <row r="148">
          <cell r="A148" t="str">
            <v>DERVEAUX Paul</v>
          </cell>
          <cell r="B148" t="str">
            <v>R1</v>
          </cell>
        </row>
        <row r="149">
          <cell r="A149" t="str">
            <v>DESBLEUMORTIERS André</v>
          </cell>
          <cell r="B149" t="str">
            <v>R1</v>
          </cell>
        </row>
        <row r="150">
          <cell r="A150" t="str">
            <v>DESBONNETS Clémentine</v>
          </cell>
          <cell r="B150" t="str">
            <v>R1</v>
          </cell>
        </row>
        <row r="151">
          <cell r="A151" t="str">
            <v>DESCHAMPS Bertrand</v>
          </cell>
          <cell r="B151" t="str">
            <v>R1</v>
          </cell>
        </row>
        <row r="152">
          <cell r="A152" t="str">
            <v>DESCHARLES Denis</v>
          </cell>
          <cell r="B152" t="str">
            <v>R1</v>
          </cell>
        </row>
        <row r="153">
          <cell r="A153" t="str">
            <v>DESCHODT André</v>
          </cell>
          <cell r="B153" t="str">
            <v>R1</v>
          </cell>
        </row>
        <row r="154">
          <cell r="A154" t="str">
            <v>DESMETTRE Bruno</v>
          </cell>
          <cell r="B154" t="str">
            <v>N1</v>
          </cell>
        </row>
        <row r="155">
          <cell r="A155" t="str">
            <v>DESPREZ Claude</v>
          </cell>
          <cell r="B155" t="str">
            <v>N1</v>
          </cell>
        </row>
        <row r="156">
          <cell r="A156" t="str">
            <v>DESSAINT Alain</v>
          </cell>
          <cell r="B156" t="str">
            <v>R1</v>
          </cell>
        </row>
        <row r="157">
          <cell r="A157" t="str">
            <v>DESSAINT Pascal</v>
          </cell>
          <cell r="B157" t="str">
            <v>N1</v>
          </cell>
        </row>
        <row r="158">
          <cell r="A158" t="str">
            <v>DESSAUX Eugène</v>
          </cell>
          <cell r="B158" t="str">
            <v>R1</v>
          </cell>
        </row>
        <row r="159">
          <cell r="A159" t="str">
            <v>DESTAERKE Jean</v>
          </cell>
          <cell r="B159" t="str">
            <v>R1</v>
          </cell>
        </row>
        <row r="160">
          <cell r="A160" t="str">
            <v>DESURMONT Marc</v>
          </cell>
          <cell r="B160" t="str">
            <v>R1</v>
          </cell>
        </row>
        <row r="161">
          <cell r="A161" t="str">
            <v>DESWELLE Jean-Pierre</v>
          </cell>
          <cell r="B161" t="str">
            <v>N1</v>
          </cell>
        </row>
        <row r="162">
          <cell r="A162" t="str">
            <v>DEVOS Jackie</v>
          </cell>
          <cell r="B162" t="str">
            <v>N1</v>
          </cell>
        </row>
        <row r="163">
          <cell r="A163" t="str">
            <v>DEWEVRE Jordan</v>
          </cell>
          <cell r="B163" t="str">
            <v>R1</v>
          </cell>
        </row>
        <row r="164">
          <cell r="A164" t="str">
            <v>DEWULF Dominique</v>
          </cell>
          <cell r="B164" t="str">
            <v>R1</v>
          </cell>
        </row>
        <row r="165">
          <cell r="A165" t="str">
            <v>DHALLEINE Jonathan</v>
          </cell>
          <cell r="B165" t="str">
            <v>R1</v>
          </cell>
        </row>
        <row r="166">
          <cell r="A166" t="str">
            <v>Djelouah Geoffrey</v>
          </cell>
          <cell r="B166" t="str">
            <v>R1</v>
          </cell>
        </row>
        <row r="167">
          <cell r="A167" t="str">
            <v>DJOUBRI Brahim</v>
          </cell>
          <cell r="B167" t="str">
            <v>N1</v>
          </cell>
        </row>
        <row r="168">
          <cell r="A168" t="str">
            <v>DOLEZSAL Brandon</v>
          </cell>
          <cell r="B168" t="str">
            <v>R1</v>
          </cell>
        </row>
        <row r="169">
          <cell r="A169" t="str">
            <v>DONNEAU Philippe</v>
          </cell>
          <cell r="B169" t="str">
            <v>R1</v>
          </cell>
        </row>
        <row r="170">
          <cell r="A170" t="str">
            <v>DORARD Steve</v>
          </cell>
          <cell r="B170" t="str">
            <v>N1</v>
          </cell>
        </row>
        <row r="171">
          <cell r="A171" t="str">
            <v>DOZIER Francis</v>
          </cell>
          <cell r="B171" t="str">
            <v>R1</v>
          </cell>
        </row>
        <row r="172">
          <cell r="A172" t="str">
            <v>DRAPIER Francois</v>
          </cell>
          <cell r="B172" t="str">
            <v>R1</v>
          </cell>
        </row>
        <row r="173">
          <cell r="A173" t="str">
            <v>DRIGUET Arnaud</v>
          </cell>
          <cell r="B173" t="str">
            <v>N1</v>
          </cell>
        </row>
        <row r="174">
          <cell r="A174" t="str">
            <v>DRUART André</v>
          </cell>
          <cell r="B174" t="str">
            <v>R1</v>
          </cell>
        </row>
        <row r="175">
          <cell r="A175" t="str">
            <v>DRUON Christian</v>
          </cell>
          <cell r="B175" t="str">
            <v>R1</v>
          </cell>
        </row>
        <row r="176">
          <cell r="A176" t="str">
            <v>DUBOIS Jacques</v>
          </cell>
          <cell r="B176" t="str">
            <v>R1</v>
          </cell>
        </row>
        <row r="177">
          <cell r="A177" t="str">
            <v>DUBOIS Jean-Marc</v>
          </cell>
          <cell r="B177" t="str">
            <v>R1</v>
          </cell>
        </row>
        <row r="178">
          <cell r="A178" t="str">
            <v>DUBROUX Thierry</v>
          </cell>
          <cell r="B178" t="str">
            <v>N1</v>
          </cell>
        </row>
        <row r="179">
          <cell r="A179" t="str">
            <v>DUCROCQ Joël</v>
          </cell>
          <cell r="B179" t="str">
            <v>R1</v>
          </cell>
        </row>
        <row r="180">
          <cell r="A180" t="str">
            <v>DUCROCQ Vincent</v>
          </cell>
          <cell r="B180" t="str">
            <v>N1</v>
          </cell>
        </row>
        <row r="181">
          <cell r="A181" t="str">
            <v>DUDA Daniel</v>
          </cell>
          <cell r="B181" t="str">
            <v>R1</v>
          </cell>
        </row>
        <row r="182">
          <cell r="A182" t="str">
            <v>DUFLOS Georges</v>
          </cell>
          <cell r="B182" t="str">
            <v>R1</v>
          </cell>
        </row>
        <row r="183">
          <cell r="A183" t="str">
            <v>DUFOUR Eric</v>
          </cell>
          <cell r="B183" t="str">
            <v>R1</v>
          </cell>
        </row>
        <row r="184">
          <cell r="A184" t="str">
            <v>DUFRENNE Grégory</v>
          </cell>
          <cell r="B184" t="str">
            <v>R1</v>
          </cell>
        </row>
        <row r="185">
          <cell r="A185" t="str">
            <v>DUHEN Florian</v>
          </cell>
          <cell r="B185" t="str">
            <v>R1</v>
          </cell>
        </row>
        <row r="186">
          <cell r="A186" t="str">
            <v>DUMORTIER Freddy</v>
          </cell>
          <cell r="B186" t="str">
            <v>R1</v>
          </cell>
        </row>
        <row r="187">
          <cell r="A187" t="str">
            <v>DUQUENNE Sylvain</v>
          </cell>
          <cell r="B187" t="str">
            <v>R1</v>
          </cell>
        </row>
        <row r="188">
          <cell r="A188" t="str">
            <v>DUQUENOY Jean-Luc</v>
          </cell>
          <cell r="B188" t="str">
            <v>N1</v>
          </cell>
        </row>
        <row r="189">
          <cell r="A189" t="str">
            <v>DUQUESNOY Jean-Claude</v>
          </cell>
          <cell r="B189" t="str">
            <v>R1</v>
          </cell>
        </row>
        <row r="190">
          <cell r="A190" t="str">
            <v>DUSSART Paméla</v>
          </cell>
          <cell r="B190" t="str">
            <v>R1</v>
          </cell>
        </row>
        <row r="191">
          <cell r="A191" t="str">
            <v>ELLART Jean-Claude</v>
          </cell>
          <cell r="B191" t="str">
            <v>R1</v>
          </cell>
        </row>
        <row r="192">
          <cell r="A192" t="str">
            <v>ENGRAND Jean</v>
          </cell>
          <cell r="B192" t="str">
            <v>R1</v>
          </cell>
        </row>
        <row r="193">
          <cell r="A193" t="str">
            <v>ESCHENBRENNER Donovan</v>
          </cell>
          <cell r="B193" t="str">
            <v>R1</v>
          </cell>
        </row>
        <row r="194">
          <cell r="A194" t="str">
            <v>ESPALIEU Jean-François</v>
          </cell>
          <cell r="B194" t="str">
            <v>N1</v>
          </cell>
        </row>
        <row r="195">
          <cell r="A195" t="str">
            <v>ESTERMANS Bernard</v>
          </cell>
          <cell r="B195" t="str">
            <v>N1</v>
          </cell>
        </row>
        <row r="196">
          <cell r="A196" t="str">
            <v>EVAIN Bernard</v>
          </cell>
          <cell r="B196" t="str">
            <v>R1</v>
          </cell>
        </row>
        <row r="197">
          <cell r="A197" t="str">
            <v>FACHAU William</v>
          </cell>
          <cell r="B197" t="str">
            <v>R1</v>
          </cell>
        </row>
        <row r="198">
          <cell r="A198" t="str">
            <v>FALSE Claude</v>
          </cell>
          <cell r="B198" t="str">
            <v>N1</v>
          </cell>
        </row>
        <row r="199">
          <cell r="A199" t="str">
            <v>FALSE Franck</v>
          </cell>
          <cell r="B199" t="str">
            <v>R1</v>
          </cell>
        </row>
        <row r="200">
          <cell r="A200" t="str">
            <v>FAMCHON Frédéric</v>
          </cell>
          <cell r="B200" t="str">
            <v>R1</v>
          </cell>
        </row>
        <row r="201">
          <cell r="A201" t="str">
            <v>FAUCOMPREZ Didier</v>
          </cell>
          <cell r="B201" t="str">
            <v>N1</v>
          </cell>
        </row>
        <row r="202">
          <cell r="A202" t="str">
            <v>FAUQUEMBERGUE Renaud</v>
          </cell>
          <cell r="B202" t="str">
            <v>R1</v>
          </cell>
        </row>
        <row r="203">
          <cell r="A203" t="str">
            <v>FERMAUT Jean-Marie</v>
          </cell>
          <cell r="B203" t="str">
            <v>N1</v>
          </cell>
        </row>
        <row r="204">
          <cell r="A204" t="str">
            <v>FIQUET Patrick</v>
          </cell>
          <cell r="B204" t="str">
            <v>R1</v>
          </cell>
        </row>
        <row r="205">
          <cell r="A205" t="str">
            <v>FLAHAUT Patrice</v>
          </cell>
          <cell r="B205" t="str">
            <v>R1</v>
          </cell>
        </row>
        <row r="206">
          <cell r="A206" t="str">
            <v>FLASQUE Claude</v>
          </cell>
          <cell r="B206" t="str">
            <v>R1</v>
          </cell>
        </row>
        <row r="207">
          <cell r="A207" t="str">
            <v>FLEURANT Alexandre</v>
          </cell>
          <cell r="B207" t="str">
            <v>R1</v>
          </cell>
        </row>
        <row r="208">
          <cell r="A208" t="str">
            <v>FLEURANT Richard</v>
          </cell>
          <cell r="B208" t="str">
            <v>N1</v>
          </cell>
        </row>
        <row r="209">
          <cell r="A209" t="str">
            <v>FLORENT Bernard</v>
          </cell>
          <cell r="B209" t="str">
            <v>R1</v>
          </cell>
        </row>
        <row r="210">
          <cell r="A210" t="str">
            <v>FLORENT Jean-François</v>
          </cell>
          <cell r="B210" t="str">
            <v>N1</v>
          </cell>
        </row>
        <row r="211">
          <cell r="A211" t="str">
            <v>FLORENT Julien</v>
          </cell>
          <cell r="B211" t="str">
            <v>N1</v>
          </cell>
        </row>
        <row r="212">
          <cell r="A212" t="str">
            <v>FLORENTIN Martine</v>
          </cell>
          <cell r="B212" t="str">
            <v>R1</v>
          </cell>
        </row>
        <row r="213">
          <cell r="A213" t="str">
            <v>FLOURET David</v>
          </cell>
          <cell r="B213" t="str">
            <v>R1</v>
          </cell>
        </row>
        <row r="214">
          <cell r="A214" t="str">
            <v>FONTAINE Christian</v>
          </cell>
          <cell r="B214" t="str">
            <v>N1</v>
          </cell>
        </row>
        <row r="215">
          <cell r="A215" t="str">
            <v>FONTAINE Dany</v>
          </cell>
          <cell r="B215" t="str">
            <v>R1</v>
          </cell>
        </row>
        <row r="216">
          <cell r="A216" t="str">
            <v>FONTAINE Jean</v>
          </cell>
          <cell r="B216" t="str">
            <v>R1</v>
          </cell>
        </row>
        <row r="217">
          <cell r="A217" t="str">
            <v>FOULON Michel</v>
          </cell>
          <cell r="B217" t="str">
            <v>N1</v>
          </cell>
        </row>
        <row r="218">
          <cell r="A218" t="str">
            <v>FOULON Miguel</v>
          </cell>
          <cell r="B218" t="str">
            <v>R1</v>
          </cell>
        </row>
        <row r="219">
          <cell r="A219" t="str">
            <v>FOURCROY Jérôme</v>
          </cell>
          <cell r="B219" t="str">
            <v>R1</v>
          </cell>
        </row>
        <row r="220">
          <cell r="A220" t="str">
            <v>FOUREUR Anthony</v>
          </cell>
          <cell r="B220" t="str">
            <v>R1</v>
          </cell>
        </row>
        <row r="221">
          <cell r="A221" t="str">
            <v>FOURNIER André</v>
          </cell>
          <cell r="B221" t="str">
            <v>R1</v>
          </cell>
        </row>
        <row r="222">
          <cell r="A222" t="str">
            <v>FOURNIER Joël</v>
          </cell>
          <cell r="B222" t="str">
            <v>R1</v>
          </cell>
        </row>
        <row r="223">
          <cell r="A223" t="str">
            <v>FRADET David</v>
          </cell>
          <cell r="B223" t="str">
            <v>N1</v>
          </cell>
        </row>
        <row r="224">
          <cell r="A224" t="str">
            <v>FRADET Noël</v>
          </cell>
          <cell r="B224" t="str">
            <v>R1</v>
          </cell>
        </row>
        <row r="225">
          <cell r="A225" t="str">
            <v>FREMEAUX Bertrand</v>
          </cell>
          <cell r="B225" t="str">
            <v>R1</v>
          </cell>
        </row>
        <row r="226">
          <cell r="A226" t="str">
            <v>FRESCURA Jean-Pierre</v>
          </cell>
          <cell r="B226" t="str">
            <v>R1</v>
          </cell>
        </row>
        <row r="227">
          <cell r="A227" t="str">
            <v>GAEREMYNCK Claude</v>
          </cell>
          <cell r="B227" t="str">
            <v>R1</v>
          </cell>
        </row>
        <row r="228">
          <cell r="A228" t="str">
            <v>GAJDZINSKI Bernard</v>
          </cell>
          <cell r="B228" t="str">
            <v>R1</v>
          </cell>
        </row>
        <row r="229">
          <cell r="A229" t="str">
            <v>GAUQUIE Serge</v>
          </cell>
          <cell r="B229" t="str">
            <v>N1</v>
          </cell>
        </row>
        <row r="230">
          <cell r="A230" t="str">
            <v>GEETS Patrice</v>
          </cell>
          <cell r="B230" t="str">
            <v>N1</v>
          </cell>
        </row>
        <row r="231">
          <cell r="A231" t="str">
            <v>GELEE Rohan</v>
          </cell>
          <cell r="B231" t="str">
            <v>R1</v>
          </cell>
        </row>
        <row r="232">
          <cell r="A232" t="str">
            <v>GENNIN Jean-Robert</v>
          </cell>
          <cell r="B232" t="str">
            <v>R1</v>
          </cell>
        </row>
        <row r="233">
          <cell r="A233" t="str">
            <v>GEVAS Jacques</v>
          </cell>
          <cell r="B233" t="str">
            <v>R1</v>
          </cell>
        </row>
        <row r="234">
          <cell r="A234" t="str">
            <v>GHEVART Jean</v>
          </cell>
          <cell r="B234" t="str">
            <v>R1</v>
          </cell>
        </row>
        <row r="235">
          <cell r="A235" t="str">
            <v>GODEFROIDT Michel</v>
          </cell>
          <cell r="B235" t="str">
            <v>R1</v>
          </cell>
        </row>
        <row r="236">
          <cell r="A236" t="str">
            <v>GOETINCK Frédéric</v>
          </cell>
          <cell r="B236" t="str">
            <v>R1</v>
          </cell>
        </row>
        <row r="237">
          <cell r="A237" t="str">
            <v>GOURNAY Pierre</v>
          </cell>
          <cell r="B237" t="str">
            <v>R1</v>
          </cell>
        </row>
        <row r="238">
          <cell r="A238" t="str">
            <v>GRADELLE Francis</v>
          </cell>
          <cell r="B238" t="str">
            <v>N1</v>
          </cell>
        </row>
        <row r="239">
          <cell r="A239" t="str">
            <v>GRANDIN Noël</v>
          </cell>
          <cell r="B239" t="str">
            <v>N1</v>
          </cell>
        </row>
        <row r="240">
          <cell r="A240" t="str">
            <v>GREMAIN Gino</v>
          </cell>
          <cell r="B240" t="str">
            <v>Master</v>
          </cell>
        </row>
        <row r="241">
          <cell r="A241" t="str">
            <v>GRIFFON Daniel</v>
          </cell>
          <cell r="B241" t="str">
            <v>R1</v>
          </cell>
        </row>
        <row r="242">
          <cell r="A242" t="str">
            <v>GRISELIN Philippe</v>
          </cell>
          <cell r="B242" t="str">
            <v>N1</v>
          </cell>
        </row>
        <row r="243">
          <cell r="A243" t="str">
            <v>GROLLET Fabien</v>
          </cell>
          <cell r="B243" t="str">
            <v>N1</v>
          </cell>
        </row>
        <row r="244">
          <cell r="A244" t="str">
            <v>GUILBERT Pascal</v>
          </cell>
          <cell r="B244" t="str">
            <v>R1</v>
          </cell>
        </row>
        <row r="245">
          <cell r="A245" t="str">
            <v>GUILBERT Raymond</v>
          </cell>
          <cell r="B245" t="str">
            <v>R1</v>
          </cell>
        </row>
        <row r="246">
          <cell r="A246" t="str">
            <v>GUILBERT Régis</v>
          </cell>
          <cell r="B246" t="str">
            <v>R1</v>
          </cell>
        </row>
        <row r="247">
          <cell r="A247" t="str">
            <v>GUILLEMANT Alexandre</v>
          </cell>
          <cell r="B247" t="str">
            <v>Master</v>
          </cell>
        </row>
        <row r="248">
          <cell r="A248" t="str">
            <v>GUILLEMANT David</v>
          </cell>
          <cell r="B248" t="str">
            <v>Master</v>
          </cell>
        </row>
        <row r="249">
          <cell r="A249" t="str">
            <v>GUILLEMANT Jean-Marc</v>
          </cell>
          <cell r="B249" t="str">
            <v>N1</v>
          </cell>
        </row>
        <row r="250">
          <cell r="A250" t="str">
            <v>GUIRAUD Jean-Pierre</v>
          </cell>
          <cell r="B250" t="str">
            <v>R1</v>
          </cell>
        </row>
        <row r="251">
          <cell r="A251" t="str">
            <v>GUISLAIN Jacques</v>
          </cell>
          <cell r="B251" t="str">
            <v>R1</v>
          </cell>
        </row>
        <row r="252">
          <cell r="A252" t="str">
            <v>HANNEDOUCHE Bernard</v>
          </cell>
          <cell r="B252" t="str">
            <v>R1</v>
          </cell>
        </row>
        <row r="253">
          <cell r="A253" t="str">
            <v>HANSKENS Georges</v>
          </cell>
          <cell r="B253" t="str">
            <v>R1</v>
          </cell>
        </row>
        <row r="254">
          <cell r="A254" t="str">
            <v>HARLAY Hervé</v>
          </cell>
          <cell r="B254" t="str">
            <v>R1</v>
          </cell>
        </row>
        <row r="255">
          <cell r="A255" t="str">
            <v>HEBBEN Liliane</v>
          </cell>
          <cell r="B255" t="str">
            <v>R1</v>
          </cell>
        </row>
        <row r="256">
          <cell r="A256" t="str">
            <v>HEBBEN Pierre</v>
          </cell>
          <cell r="B256" t="str">
            <v>R1</v>
          </cell>
        </row>
        <row r="257">
          <cell r="A257" t="str">
            <v>HECQUET Daniel</v>
          </cell>
          <cell r="B257" t="str">
            <v>R1</v>
          </cell>
        </row>
        <row r="258">
          <cell r="A258" t="str">
            <v>HENNE André</v>
          </cell>
          <cell r="B258" t="str">
            <v>R1</v>
          </cell>
        </row>
        <row r="259">
          <cell r="A259" t="str">
            <v>HENNEUSE Patrick</v>
          </cell>
          <cell r="B259" t="str">
            <v>N1</v>
          </cell>
        </row>
        <row r="260">
          <cell r="A260" t="str">
            <v>HENRY Alain</v>
          </cell>
          <cell r="B260" t="str">
            <v>R1</v>
          </cell>
        </row>
        <row r="261">
          <cell r="A261" t="str">
            <v>HENTZ François</v>
          </cell>
          <cell r="B261" t="str">
            <v>R1</v>
          </cell>
        </row>
        <row r="262">
          <cell r="A262" t="str">
            <v>HERREBRECHT Thierry</v>
          </cell>
          <cell r="B262" t="str">
            <v>N1</v>
          </cell>
        </row>
        <row r="263">
          <cell r="A263" t="str">
            <v>HILAIRE Jimmy</v>
          </cell>
          <cell r="B263" t="str">
            <v>R1</v>
          </cell>
        </row>
        <row r="264">
          <cell r="A264" t="str">
            <v>HOCHART Jack</v>
          </cell>
          <cell r="B264" t="str">
            <v>R1</v>
          </cell>
        </row>
        <row r="265">
          <cell r="A265" t="str">
            <v>HOCHART James</v>
          </cell>
          <cell r="B265" t="str">
            <v>R1</v>
          </cell>
        </row>
        <row r="266">
          <cell r="A266" t="str">
            <v>HOCHART Jefferson</v>
          </cell>
          <cell r="B266" t="str">
            <v>R1</v>
          </cell>
        </row>
        <row r="267">
          <cell r="A267" t="str">
            <v>HOCHART Joshua</v>
          </cell>
          <cell r="B267" t="str">
            <v>R1</v>
          </cell>
        </row>
        <row r="268">
          <cell r="A268" t="str">
            <v>HODIN Daniel</v>
          </cell>
          <cell r="B268" t="str">
            <v>R1</v>
          </cell>
        </row>
        <row r="269">
          <cell r="A269" t="str">
            <v>HORNAIN Denis</v>
          </cell>
          <cell r="B269" t="str">
            <v>N1</v>
          </cell>
        </row>
        <row r="270">
          <cell r="A270" t="str">
            <v>HOTTE Jean-Louis</v>
          </cell>
          <cell r="B270" t="str">
            <v>N1</v>
          </cell>
        </row>
        <row r="271">
          <cell r="A271" t="str">
            <v>HOUCKE Pierre</v>
          </cell>
          <cell r="B271" t="str">
            <v>R1</v>
          </cell>
        </row>
        <row r="272">
          <cell r="A272" t="str">
            <v>HUBERT Fabrice</v>
          </cell>
          <cell r="B272" t="str">
            <v>R1</v>
          </cell>
        </row>
        <row r="273">
          <cell r="A273" t="str">
            <v>HUBERT Hervé</v>
          </cell>
          <cell r="B273" t="str">
            <v>R1</v>
          </cell>
        </row>
        <row r="274">
          <cell r="A274" t="str">
            <v>HUBERT Maxime</v>
          </cell>
          <cell r="B274" t="str">
            <v>R1</v>
          </cell>
        </row>
        <row r="275">
          <cell r="A275" t="str">
            <v>HUBERT Olivier</v>
          </cell>
          <cell r="B275" t="str">
            <v>R1</v>
          </cell>
        </row>
        <row r="276">
          <cell r="A276" t="str">
            <v>HULOT Sophie</v>
          </cell>
          <cell r="B276" t="str">
            <v>R1</v>
          </cell>
        </row>
        <row r="277">
          <cell r="A277" t="str">
            <v>HURQUIN René</v>
          </cell>
          <cell r="B277" t="str">
            <v>N1</v>
          </cell>
        </row>
        <row r="278">
          <cell r="A278" t="str">
            <v>HUYGHE Claude</v>
          </cell>
          <cell r="B278" t="str">
            <v>R1</v>
          </cell>
        </row>
        <row r="279">
          <cell r="A279" t="str">
            <v>HUYGHE Jean-Claude</v>
          </cell>
          <cell r="B279" t="str">
            <v>N1</v>
          </cell>
        </row>
        <row r="280">
          <cell r="A280" t="str">
            <v>HUYGHE Jean-Paul</v>
          </cell>
          <cell r="B280" t="str">
            <v>R1</v>
          </cell>
        </row>
        <row r="281">
          <cell r="A281" t="str">
            <v>JACQUES Céline</v>
          </cell>
          <cell r="B281" t="str">
            <v>R1</v>
          </cell>
        </row>
        <row r="282">
          <cell r="A282" t="str">
            <v>JOURNET Fabrice</v>
          </cell>
          <cell r="B282" t="str">
            <v>R1</v>
          </cell>
        </row>
        <row r="283">
          <cell r="A283" t="str">
            <v>JUSTIN Christian</v>
          </cell>
          <cell r="B283" t="str">
            <v>N1</v>
          </cell>
        </row>
        <row r="284">
          <cell r="A284" t="str">
            <v>KAYA Tugrul</v>
          </cell>
          <cell r="B284" t="str">
            <v>N1</v>
          </cell>
        </row>
        <row r="285">
          <cell r="A285" t="str">
            <v>KERKAERT Jean-Marie</v>
          </cell>
          <cell r="B285" t="str">
            <v>R1</v>
          </cell>
        </row>
        <row r="286">
          <cell r="A286" t="str">
            <v>KERKHOF Hervé</v>
          </cell>
          <cell r="B286" t="str">
            <v>R1</v>
          </cell>
        </row>
        <row r="287">
          <cell r="A287" t="str">
            <v>KOWALSKI Christian</v>
          </cell>
          <cell r="B287" t="str">
            <v>R1</v>
          </cell>
        </row>
        <row r="288">
          <cell r="A288" t="str">
            <v>LAFFERS</v>
          </cell>
          <cell r="B288" t="str">
            <v>R1</v>
          </cell>
        </row>
        <row r="289">
          <cell r="A289" t="str">
            <v>LAGATIE Clémence</v>
          </cell>
          <cell r="B289" t="str">
            <v>R1</v>
          </cell>
        </row>
        <row r="290">
          <cell r="A290" t="str">
            <v>LAKBAL Johnny</v>
          </cell>
          <cell r="B290" t="str">
            <v>N1</v>
          </cell>
        </row>
        <row r="291">
          <cell r="A291" t="str">
            <v>LALY Fabrice</v>
          </cell>
          <cell r="B291" t="str">
            <v>R1</v>
          </cell>
        </row>
        <row r="292">
          <cell r="A292" t="str">
            <v>LAMARE Abel</v>
          </cell>
          <cell r="B292" t="str">
            <v>R1</v>
          </cell>
        </row>
        <row r="293">
          <cell r="A293" t="str">
            <v>LAMBIASE Guiseppe</v>
          </cell>
          <cell r="B293" t="str">
            <v>N1</v>
          </cell>
        </row>
        <row r="294">
          <cell r="A294" t="str">
            <v>LAOUR Jérémy</v>
          </cell>
          <cell r="B294" t="str">
            <v>N1</v>
          </cell>
        </row>
        <row r="295">
          <cell r="A295" t="str">
            <v>LAPORTE Jean-François</v>
          </cell>
          <cell r="B295" t="str">
            <v>N1</v>
          </cell>
        </row>
        <row r="296">
          <cell r="A296" t="str">
            <v>LARDEUR Gilles</v>
          </cell>
          <cell r="B296" t="str">
            <v>R1</v>
          </cell>
        </row>
        <row r="297">
          <cell r="A297" t="str">
            <v>LASVAUX Jacky</v>
          </cell>
          <cell r="B297" t="str">
            <v>N1</v>
          </cell>
        </row>
        <row r="298">
          <cell r="A298" t="str">
            <v>LE GOHEBEL Jacques</v>
          </cell>
          <cell r="B298" t="str">
            <v>R1</v>
          </cell>
        </row>
        <row r="299">
          <cell r="A299" t="str">
            <v>LEBECQ Jean-Pierre</v>
          </cell>
          <cell r="B299" t="str">
            <v>R1</v>
          </cell>
        </row>
        <row r="300">
          <cell r="A300" t="str">
            <v>LEBLANC Jean-Noël</v>
          </cell>
          <cell r="B300" t="str">
            <v>N1</v>
          </cell>
        </row>
        <row r="301">
          <cell r="A301" t="str">
            <v>LECAT Henri</v>
          </cell>
          <cell r="B301" t="str">
            <v>R1</v>
          </cell>
        </row>
        <row r="302">
          <cell r="A302" t="str">
            <v>LECIEUX Guy</v>
          </cell>
          <cell r="B302" t="str">
            <v>R1</v>
          </cell>
        </row>
        <row r="303">
          <cell r="A303" t="str">
            <v>LECLERCQ Alain</v>
          </cell>
          <cell r="B303" t="str">
            <v>R1</v>
          </cell>
        </row>
        <row r="304">
          <cell r="A304" t="str">
            <v>LECLERCQ Michel</v>
          </cell>
          <cell r="B304" t="str">
            <v>R1</v>
          </cell>
        </row>
        <row r="305">
          <cell r="A305" t="str">
            <v>LECOUSTRE Olivier</v>
          </cell>
          <cell r="B305" t="str">
            <v>N1</v>
          </cell>
        </row>
        <row r="306">
          <cell r="A306" t="str">
            <v>LECROART Serge</v>
          </cell>
          <cell r="B306" t="str">
            <v>R1</v>
          </cell>
        </row>
        <row r="307">
          <cell r="A307" t="str">
            <v>LEDEMAZEL Guy</v>
          </cell>
          <cell r="B307" t="str">
            <v>R1</v>
          </cell>
        </row>
        <row r="308">
          <cell r="A308" t="str">
            <v>LEDENT Patrice</v>
          </cell>
          <cell r="B308" t="str">
            <v>R1</v>
          </cell>
        </row>
        <row r="309">
          <cell r="A309" t="str">
            <v>LEDUCQ Robert</v>
          </cell>
          <cell r="B309" t="str">
            <v>R1</v>
          </cell>
        </row>
        <row r="310">
          <cell r="A310" t="str">
            <v>LEFEBVRE Jean-Pierre</v>
          </cell>
          <cell r="B310" t="str">
            <v>R1</v>
          </cell>
        </row>
        <row r="311">
          <cell r="A311" t="str">
            <v>LEFEBVRE Vincent</v>
          </cell>
          <cell r="B311" t="str">
            <v>R1</v>
          </cell>
        </row>
        <row r="312">
          <cell r="A312" t="str">
            <v>LEGRAND Eric</v>
          </cell>
          <cell r="B312" t="str">
            <v>R1</v>
          </cell>
        </row>
        <row r="313">
          <cell r="A313" t="str">
            <v>LEGRAND Francis</v>
          </cell>
          <cell r="B313" t="str">
            <v>R1</v>
          </cell>
        </row>
        <row r="314">
          <cell r="A314" t="str">
            <v>LEGRAND Remy</v>
          </cell>
          <cell r="B314" t="str">
            <v>R1</v>
          </cell>
        </row>
        <row r="315">
          <cell r="A315" t="str">
            <v>LEGROS Mathieu</v>
          </cell>
          <cell r="B315" t="str">
            <v>R1</v>
          </cell>
        </row>
        <row r="316">
          <cell r="A316" t="str">
            <v>LEMATRE André</v>
          </cell>
          <cell r="B316" t="str">
            <v>R1</v>
          </cell>
        </row>
        <row r="317">
          <cell r="A317" t="str">
            <v>LEMATRE Grégory</v>
          </cell>
          <cell r="B317" t="str">
            <v>R1</v>
          </cell>
        </row>
        <row r="318">
          <cell r="A318" t="str">
            <v>LEMÂTRE Jérémy</v>
          </cell>
          <cell r="B318" t="str">
            <v>N1</v>
          </cell>
        </row>
        <row r="319">
          <cell r="A319" t="str">
            <v>LERICQUE Pierre</v>
          </cell>
          <cell r="B319" t="str">
            <v>R1</v>
          </cell>
        </row>
        <row r="320">
          <cell r="A320" t="str">
            <v xml:space="preserve">LEROUX Alain </v>
          </cell>
          <cell r="B320" t="str">
            <v>N1</v>
          </cell>
        </row>
        <row r="321">
          <cell r="A321" t="str">
            <v>LEROY Eric</v>
          </cell>
          <cell r="B321" t="str">
            <v>R1</v>
          </cell>
        </row>
        <row r="322">
          <cell r="A322" t="str">
            <v>LESAGE guy</v>
          </cell>
          <cell r="B322" t="str">
            <v>R1</v>
          </cell>
        </row>
        <row r="323">
          <cell r="A323" t="str">
            <v>LESAGE Thierry</v>
          </cell>
          <cell r="B323" t="str">
            <v>R1</v>
          </cell>
        </row>
        <row r="324">
          <cell r="A324" t="str">
            <v>LEVEQUE Daniel</v>
          </cell>
          <cell r="B324" t="str">
            <v>R1</v>
          </cell>
        </row>
        <row r="325">
          <cell r="A325" t="str">
            <v>LEZIS Alphonse</v>
          </cell>
          <cell r="B325" t="str">
            <v>R1</v>
          </cell>
        </row>
        <row r="326">
          <cell r="A326" t="str">
            <v>LHERMITTE Cédric</v>
          </cell>
          <cell r="B326" t="str">
            <v>N1</v>
          </cell>
        </row>
        <row r="327">
          <cell r="A327" t="str">
            <v>LHERMITTE Pascal</v>
          </cell>
          <cell r="B327" t="str">
            <v>R1</v>
          </cell>
        </row>
        <row r="328">
          <cell r="A328" t="str">
            <v>LHEUREUX Francis</v>
          </cell>
          <cell r="B328" t="str">
            <v>R1</v>
          </cell>
        </row>
        <row r="329">
          <cell r="A329" t="str">
            <v>LOGEZ Michel</v>
          </cell>
          <cell r="B329" t="str">
            <v>R1</v>
          </cell>
        </row>
        <row r="330">
          <cell r="A330" t="str">
            <v>LOISEAU Guillaume</v>
          </cell>
          <cell r="B330" t="str">
            <v>R1</v>
          </cell>
        </row>
        <row r="331">
          <cell r="A331" t="str">
            <v>LORTHIOIR Jean-Luc</v>
          </cell>
          <cell r="B331" t="str">
            <v>N1</v>
          </cell>
        </row>
        <row r="332">
          <cell r="A332" t="str">
            <v>LOSFELD René</v>
          </cell>
          <cell r="B332" t="str">
            <v>R1</v>
          </cell>
        </row>
        <row r="333">
          <cell r="A333" t="str">
            <v>LOUBET Hervé</v>
          </cell>
          <cell r="B333" t="str">
            <v>R1</v>
          </cell>
        </row>
        <row r="334">
          <cell r="A334" t="str">
            <v>LUBREZ Pierre</v>
          </cell>
          <cell r="B334" t="str">
            <v>R1</v>
          </cell>
        </row>
        <row r="335">
          <cell r="A335" t="str">
            <v>MAC FARLANE Jacques</v>
          </cell>
          <cell r="B335" t="str">
            <v>R1</v>
          </cell>
        </row>
        <row r="336">
          <cell r="A336" t="str">
            <v>MACHEZ Alain</v>
          </cell>
          <cell r="B336" t="str">
            <v>R1</v>
          </cell>
        </row>
        <row r="337">
          <cell r="A337" t="str">
            <v>MAHELLE Guillaume</v>
          </cell>
          <cell r="B337" t="str">
            <v>R1</v>
          </cell>
        </row>
        <row r="338">
          <cell r="A338" t="str">
            <v>MAILLE Bernard</v>
          </cell>
          <cell r="B338" t="str">
            <v>N1</v>
          </cell>
        </row>
        <row r="339">
          <cell r="A339" t="str">
            <v>MALBAUT Tony</v>
          </cell>
          <cell r="B339" t="str">
            <v>R1</v>
          </cell>
        </row>
        <row r="340">
          <cell r="A340" t="str">
            <v>MALET Pierre</v>
          </cell>
          <cell r="B340" t="str">
            <v>N1</v>
          </cell>
        </row>
        <row r="341">
          <cell r="A341" t="str">
            <v>MALVOISIN André</v>
          </cell>
          <cell r="B341" t="str">
            <v>R1</v>
          </cell>
        </row>
        <row r="342">
          <cell r="A342" t="str">
            <v>MANCINI Henri</v>
          </cell>
          <cell r="B342" t="str">
            <v>N1</v>
          </cell>
        </row>
        <row r="343">
          <cell r="A343" t="str">
            <v>MANTEN Paul</v>
          </cell>
          <cell r="B343" t="str">
            <v>N1</v>
          </cell>
        </row>
        <row r="344">
          <cell r="A344" t="str">
            <v>MARCHANDIER Cindy</v>
          </cell>
          <cell r="B344" t="str">
            <v>R1</v>
          </cell>
        </row>
        <row r="345">
          <cell r="A345" t="str">
            <v>MARCHANDIER Philippe</v>
          </cell>
          <cell r="B345" t="str">
            <v>R1</v>
          </cell>
        </row>
        <row r="346">
          <cell r="A346" t="str">
            <v>MARCHESSOUX Mickael</v>
          </cell>
          <cell r="B346" t="str">
            <v>N1</v>
          </cell>
        </row>
        <row r="347">
          <cell r="A347" t="str">
            <v>MARLARD Jean-Edouard</v>
          </cell>
          <cell r="B347" t="str">
            <v>R1</v>
          </cell>
        </row>
        <row r="348">
          <cell r="A348" t="str">
            <v>MARLARD Léopold</v>
          </cell>
          <cell r="B348" t="str">
            <v>N1</v>
          </cell>
        </row>
        <row r="349">
          <cell r="A349" t="str">
            <v>MARLIERE Johnny</v>
          </cell>
          <cell r="B349" t="str">
            <v>R1</v>
          </cell>
        </row>
        <row r="350">
          <cell r="A350" t="str">
            <v>MARONNIER Jean-Luc</v>
          </cell>
          <cell r="B350" t="str">
            <v>R1</v>
          </cell>
        </row>
        <row r="351">
          <cell r="A351" t="str">
            <v>MARQUANT Jérôme</v>
          </cell>
          <cell r="B351" t="str">
            <v>R1</v>
          </cell>
        </row>
        <row r="352">
          <cell r="A352" t="str">
            <v>MARTEL Bruno</v>
          </cell>
          <cell r="B352" t="str">
            <v>R1</v>
          </cell>
        </row>
        <row r="353">
          <cell r="A353" t="str">
            <v>MARTEL Jean-Pierre</v>
          </cell>
          <cell r="B353" t="str">
            <v>R1</v>
          </cell>
        </row>
        <row r="354">
          <cell r="A354" t="str">
            <v>MARTEL Michel</v>
          </cell>
          <cell r="B354" t="str">
            <v>R1</v>
          </cell>
        </row>
        <row r="355">
          <cell r="A355" t="str">
            <v>MARTIN Daniel</v>
          </cell>
          <cell r="B355" t="str">
            <v>R1</v>
          </cell>
        </row>
        <row r="356">
          <cell r="A356" t="str">
            <v>MARTIN Ezechiel</v>
          </cell>
          <cell r="B356" t="str">
            <v>R1</v>
          </cell>
        </row>
        <row r="357">
          <cell r="A357" t="str">
            <v>MARTINS Carlos</v>
          </cell>
          <cell r="B357" t="str">
            <v>N1</v>
          </cell>
        </row>
        <row r="358">
          <cell r="A358" t="str">
            <v>MASIERO André</v>
          </cell>
          <cell r="B358" t="str">
            <v>R1</v>
          </cell>
        </row>
        <row r="359">
          <cell r="A359" t="str">
            <v>MASIERO Lorenzo</v>
          </cell>
          <cell r="B359" t="str">
            <v>R1</v>
          </cell>
        </row>
        <row r="360">
          <cell r="A360" t="str">
            <v>MASO STEPHANE</v>
          </cell>
          <cell r="B360" t="str">
            <v>R1</v>
          </cell>
        </row>
        <row r="361">
          <cell r="A361" t="str">
            <v>MASSE Jean-Paul</v>
          </cell>
          <cell r="B361" t="str">
            <v>R1</v>
          </cell>
        </row>
        <row r="362">
          <cell r="A362" t="str">
            <v>MASTALERZ Pascal</v>
          </cell>
          <cell r="B362" t="str">
            <v>R1</v>
          </cell>
        </row>
        <row r="363">
          <cell r="A363" t="str">
            <v>MAUPIN Patrick</v>
          </cell>
          <cell r="B363" t="str">
            <v>N1</v>
          </cell>
        </row>
        <row r="364">
          <cell r="A364" t="str">
            <v>MEERSSEMAN Claude</v>
          </cell>
          <cell r="B364" t="str">
            <v>R1</v>
          </cell>
        </row>
        <row r="365">
          <cell r="A365" t="str">
            <v>MENOUS Fabrice</v>
          </cell>
          <cell r="B365" t="str">
            <v>R1</v>
          </cell>
        </row>
        <row r="366">
          <cell r="A366" t="str">
            <v>MERLIN Christian</v>
          </cell>
          <cell r="B366" t="str">
            <v>R1</v>
          </cell>
        </row>
        <row r="367">
          <cell r="A367" t="str">
            <v>MERLOT Raymond</v>
          </cell>
          <cell r="B367" t="str">
            <v>N1</v>
          </cell>
        </row>
        <row r="368">
          <cell r="A368" t="str">
            <v>MERVAILLE Jean</v>
          </cell>
          <cell r="B368" t="str">
            <v>R1</v>
          </cell>
        </row>
        <row r="369">
          <cell r="A369" t="str">
            <v>MEUROT Philippe</v>
          </cell>
          <cell r="B369" t="str">
            <v>R1</v>
          </cell>
        </row>
        <row r="370">
          <cell r="A370" t="str">
            <v>MICHAL Guy</v>
          </cell>
          <cell r="B370" t="str">
            <v>R1</v>
          </cell>
        </row>
        <row r="371">
          <cell r="A371" t="str">
            <v>MILITON Francis</v>
          </cell>
          <cell r="B371" t="str">
            <v>R1</v>
          </cell>
        </row>
        <row r="372">
          <cell r="A372" t="str">
            <v>MILLET Michel</v>
          </cell>
          <cell r="B372" t="str">
            <v>N1</v>
          </cell>
        </row>
        <row r="373">
          <cell r="A373" t="str">
            <v>MILLOIS Sylvain</v>
          </cell>
          <cell r="B373" t="str">
            <v>R1</v>
          </cell>
        </row>
        <row r="374">
          <cell r="A374" t="str">
            <v>MISSIAEN Jean-Luc</v>
          </cell>
          <cell r="B374" t="str">
            <v>R1</v>
          </cell>
        </row>
        <row r="375">
          <cell r="A375" t="str">
            <v>MONFLIER Francis</v>
          </cell>
          <cell r="B375" t="str">
            <v>R1</v>
          </cell>
        </row>
        <row r="376">
          <cell r="A376" t="str">
            <v>MONTADOR Christophe</v>
          </cell>
          <cell r="B376" t="str">
            <v>R1</v>
          </cell>
        </row>
        <row r="377">
          <cell r="A377" t="str">
            <v>MONTADOR Cindy</v>
          </cell>
          <cell r="B377" t="str">
            <v>R1</v>
          </cell>
        </row>
        <row r="378">
          <cell r="A378" t="str">
            <v>MONTADOR Jessie</v>
          </cell>
          <cell r="B378" t="str">
            <v>R1</v>
          </cell>
        </row>
        <row r="379">
          <cell r="A379" t="str">
            <v>MORANT Cindy</v>
          </cell>
          <cell r="B379" t="str">
            <v>R1</v>
          </cell>
        </row>
        <row r="380">
          <cell r="A380" t="str">
            <v>MOREL Yannick</v>
          </cell>
          <cell r="B380" t="str">
            <v>R1</v>
          </cell>
        </row>
        <row r="381">
          <cell r="A381" t="str">
            <v>MORELLE Georges</v>
          </cell>
          <cell r="B381" t="str">
            <v>R1</v>
          </cell>
        </row>
        <row r="382">
          <cell r="A382" t="str">
            <v>MORELLE Gérard</v>
          </cell>
          <cell r="B382" t="str">
            <v>R1</v>
          </cell>
        </row>
        <row r="383">
          <cell r="A383" t="str">
            <v>MORTREUX Patrick</v>
          </cell>
          <cell r="B383" t="str">
            <v>R1</v>
          </cell>
        </row>
        <row r="384">
          <cell r="A384" t="str">
            <v>MOSTREY Peter</v>
          </cell>
          <cell r="B384" t="str">
            <v>N1</v>
          </cell>
        </row>
        <row r="385">
          <cell r="A385" t="str">
            <v>MOTTON Christophe</v>
          </cell>
          <cell r="B385" t="str">
            <v>R1</v>
          </cell>
        </row>
        <row r="386">
          <cell r="A386" t="str">
            <v>MOULINS Jean-Louis</v>
          </cell>
          <cell r="B386" t="str">
            <v>R1</v>
          </cell>
        </row>
        <row r="387">
          <cell r="A387" t="str">
            <v>MOURGUES Christian</v>
          </cell>
          <cell r="B387" t="str">
            <v>R1</v>
          </cell>
        </row>
        <row r="388">
          <cell r="A388" t="str">
            <v>MOURIKS Michel</v>
          </cell>
          <cell r="B388" t="str">
            <v>R1</v>
          </cell>
        </row>
        <row r="389">
          <cell r="A389" t="str">
            <v>NAUX Philippe</v>
          </cell>
          <cell r="B389" t="str">
            <v>R1</v>
          </cell>
        </row>
        <row r="390">
          <cell r="A390" t="str">
            <v>NENON Francis</v>
          </cell>
          <cell r="B390" t="str">
            <v>N1</v>
          </cell>
        </row>
        <row r="391">
          <cell r="A391" t="str">
            <v>NOE Mickael</v>
          </cell>
          <cell r="B391" t="str">
            <v>R1</v>
          </cell>
        </row>
        <row r="392">
          <cell r="A392" t="str">
            <v>NORBERT Georges</v>
          </cell>
          <cell r="B392" t="str">
            <v>R1</v>
          </cell>
        </row>
        <row r="393">
          <cell r="A393" t="str">
            <v>NOWAKOWSKI Alexandre</v>
          </cell>
          <cell r="B393" t="str">
            <v>R1</v>
          </cell>
        </row>
        <row r="394">
          <cell r="A394" t="str">
            <v>OSZCZAK Frédéric</v>
          </cell>
          <cell r="B394" t="str">
            <v>R1</v>
          </cell>
        </row>
        <row r="395">
          <cell r="A395" t="str">
            <v>OTTEVAERE André</v>
          </cell>
          <cell r="B395" t="str">
            <v>R1</v>
          </cell>
        </row>
        <row r="396">
          <cell r="A396" t="str">
            <v>PARANT Camille</v>
          </cell>
          <cell r="B396" t="str">
            <v>R1</v>
          </cell>
        </row>
        <row r="397">
          <cell r="A397" t="str">
            <v>PARISIS Francis</v>
          </cell>
          <cell r="B397" t="str">
            <v>R1</v>
          </cell>
        </row>
        <row r="398">
          <cell r="A398" t="str">
            <v>PELERIN Henri</v>
          </cell>
          <cell r="B398" t="str">
            <v>R1</v>
          </cell>
        </row>
        <row r="399">
          <cell r="A399" t="str">
            <v>PETIT Joël</v>
          </cell>
          <cell r="B399" t="str">
            <v>R1</v>
          </cell>
        </row>
        <row r="400">
          <cell r="A400" t="str">
            <v>PETIT Nicolas</v>
          </cell>
          <cell r="B400" t="str">
            <v>R1</v>
          </cell>
        </row>
        <row r="401">
          <cell r="A401" t="str">
            <v>PETIT Pascal</v>
          </cell>
          <cell r="B401" t="str">
            <v>R1</v>
          </cell>
        </row>
        <row r="402">
          <cell r="A402" t="str">
            <v>PETTINATO Giovanni</v>
          </cell>
          <cell r="B402" t="str">
            <v>R1</v>
          </cell>
        </row>
        <row r="403">
          <cell r="A403" t="str">
            <v>PICHON Jean-François</v>
          </cell>
          <cell r="B403" t="str">
            <v>R1</v>
          </cell>
        </row>
        <row r="404">
          <cell r="A404" t="str">
            <v>PICOT Marc</v>
          </cell>
          <cell r="B404" t="str">
            <v>R1</v>
          </cell>
        </row>
        <row r="405">
          <cell r="A405" t="str">
            <v>PIERRU Didier</v>
          </cell>
          <cell r="B405" t="str">
            <v>R1</v>
          </cell>
        </row>
        <row r="406">
          <cell r="A406" t="str">
            <v>PLANCQ Francis</v>
          </cell>
          <cell r="B406" t="str">
            <v>R1</v>
          </cell>
        </row>
        <row r="407">
          <cell r="A407" t="str">
            <v>POIDEVIN Dany</v>
          </cell>
          <cell r="B407" t="str">
            <v>R1</v>
          </cell>
        </row>
        <row r="408">
          <cell r="A408" t="str">
            <v>POIRIER Olivier</v>
          </cell>
          <cell r="B408" t="str">
            <v>R1</v>
          </cell>
        </row>
        <row r="409">
          <cell r="A409" t="str">
            <v>POLARD Gilles</v>
          </cell>
          <cell r="B409" t="str">
            <v>R1</v>
          </cell>
        </row>
        <row r="410">
          <cell r="A410" t="str">
            <v>POLARD Serge</v>
          </cell>
          <cell r="B410" t="str">
            <v>R1</v>
          </cell>
        </row>
        <row r="411">
          <cell r="A411" t="str">
            <v>POLLAERT Michel</v>
          </cell>
          <cell r="B411" t="str">
            <v>R1</v>
          </cell>
        </row>
        <row r="412">
          <cell r="A412" t="str">
            <v>PONCHANT Gregory</v>
          </cell>
          <cell r="B412" t="str">
            <v>N1</v>
          </cell>
        </row>
        <row r="413">
          <cell r="A413" t="str">
            <v>PORTIER Alexandre</v>
          </cell>
          <cell r="B413" t="str">
            <v>R1</v>
          </cell>
        </row>
        <row r="414">
          <cell r="A414" t="str">
            <v>PORTIER Christophe</v>
          </cell>
          <cell r="B414" t="str">
            <v>R1</v>
          </cell>
        </row>
        <row r="415">
          <cell r="A415" t="str">
            <v>POULEYN André</v>
          </cell>
          <cell r="B415" t="str">
            <v>N1</v>
          </cell>
        </row>
        <row r="416">
          <cell r="A416" t="str">
            <v>PROVENZANO Antonio</v>
          </cell>
          <cell r="B416" t="str">
            <v>R1</v>
          </cell>
        </row>
        <row r="417">
          <cell r="A417" t="str">
            <v>PRUVOST Franck</v>
          </cell>
          <cell r="B417" t="str">
            <v>R1</v>
          </cell>
        </row>
        <row r="418">
          <cell r="A418" t="str">
            <v>QUENEHEN Lionel</v>
          </cell>
          <cell r="B418" t="str">
            <v>R1</v>
          </cell>
        </row>
        <row r="419">
          <cell r="A419" t="str">
            <v>QUESQUE Joel</v>
          </cell>
          <cell r="B419" t="str">
            <v>R1</v>
          </cell>
        </row>
        <row r="420">
          <cell r="A420" t="str">
            <v>QUETEL Hervé</v>
          </cell>
          <cell r="B420" t="str">
            <v>R1</v>
          </cell>
        </row>
        <row r="421">
          <cell r="A421" t="str">
            <v>RACARY Thibaut</v>
          </cell>
          <cell r="B421" t="str">
            <v>Master</v>
          </cell>
        </row>
        <row r="422">
          <cell r="A422" t="str">
            <v>RAMON Robert</v>
          </cell>
          <cell r="B422" t="str">
            <v>R1</v>
          </cell>
        </row>
        <row r="423">
          <cell r="A423" t="str">
            <v>RAMOS José</v>
          </cell>
          <cell r="B423" t="str">
            <v>R1</v>
          </cell>
        </row>
        <row r="424">
          <cell r="A424" t="str">
            <v>RAUX Guillaume</v>
          </cell>
          <cell r="B424" t="str">
            <v>R1</v>
          </cell>
        </row>
        <row r="425">
          <cell r="A425" t="str">
            <v>RAUX Jean-François</v>
          </cell>
          <cell r="B425" t="str">
            <v>N1</v>
          </cell>
        </row>
        <row r="426">
          <cell r="A426" t="str">
            <v>RAUX Jean-Louis</v>
          </cell>
          <cell r="B426" t="str">
            <v>R1</v>
          </cell>
        </row>
        <row r="427">
          <cell r="A427" t="str">
            <v>RAUX Léo</v>
          </cell>
          <cell r="B427" t="str">
            <v>R1</v>
          </cell>
        </row>
        <row r="428">
          <cell r="A428" t="str">
            <v>REGNIER Patrick</v>
          </cell>
          <cell r="B428" t="str">
            <v>R1</v>
          </cell>
        </row>
        <row r="429">
          <cell r="A429" t="str">
            <v>REGUEME Jean-Pierre</v>
          </cell>
          <cell r="B429" t="str">
            <v>R1</v>
          </cell>
        </row>
        <row r="430">
          <cell r="A430" t="str">
            <v>RENAUX Damien</v>
          </cell>
          <cell r="B430" t="str">
            <v>R1</v>
          </cell>
        </row>
        <row r="431">
          <cell r="A431" t="str">
            <v>REYNAERT Pierre</v>
          </cell>
          <cell r="B431" t="str">
            <v>N1</v>
          </cell>
        </row>
        <row r="432">
          <cell r="A432" t="str">
            <v>RINGOT Gérard</v>
          </cell>
          <cell r="B432" t="str">
            <v>R1</v>
          </cell>
        </row>
        <row r="433">
          <cell r="A433" t="str">
            <v>RITROVATO Romuald</v>
          </cell>
          <cell r="B433" t="str">
            <v>R1</v>
          </cell>
        </row>
        <row r="434">
          <cell r="A434" t="str">
            <v>ROELANTS Frédéric</v>
          </cell>
          <cell r="B434" t="str">
            <v>N1</v>
          </cell>
        </row>
        <row r="435">
          <cell r="A435" t="str">
            <v>ROUSSEAU Bernard</v>
          </cell>
          <cell r="B435" t="str">
            <v>N1</v>
          </cell>
        </row>
        <row r="436">
          <cell r="A436" t="str">
            <v>ROUSSEL Sébastien</v>
          </cell>
          <cell r="B436" t="str">
            <v>R1</v>
          </cell>
        </row>
        <row r="437">
          <cell r="A437" t="str">
            <v>ROUZE Daniel</v>
          </cell>
          <cell r="B437" t="str">
            <v>R1</v>
          </cell>
        </row>
        <row r="438">
          <cell r="A438" t="str">
            <v>SAINT MAXENT Jérôme</v>
          </cell>
          <cell r="B438" t="str">
            <v>N1</v>
          </cell>
        </row>
        <row r="439">
          <cell r="A439" t="str">
            <v>SAINT MAXENT Stéphane</v>
          </cell>
          <cell r="B439" t="str">
            <v>R1</v>
          </cell>
        </row>
        <row r="440">
          <cell r="A440" t="str">
            <v>SAINT-GEORGES Claude</v>
          </cell>
          <cell r="B440" t="str">
            <v>N1</v>
          </cell>
        </row>
        <row r="441">
          <cell r="A441" t="str">
            <v>SAISON Bertrand</v>
          </cell>
          <cell r="B441" t="str">
            <v>R1</v>
          </cell>
        </row>
        <row r="442">
          <cell r="A442" t="str">
            <v>SAUVAGE Dominique</v>
          </cell>
          <cell r="B442" t="str">
            <v>N1</v>
          </cell>
        </row>
        <row r="443">
          <cell r="A443" t="str">
            <v>SCIORTINO Cyril</v>
          </cell>
          <cell r="B443" t="str">
            <v>R1</v>
          </cell>
        </row>
        <row r="444">
          <cell r="A444" t="str">
            <v>SEILLIER Jean</v>
          </cell>
          <cell r="B444" t="str">
            <v>R1</v>
          </cell>
        </row>
        <row r="445">
          <cell r="A445" t="str">
            <v>SEINGIER Jean-Claude</v>
          </cell>
          <cell r="B445" t="str">
            <v>R1</v>
          </cell>
        </row>
        <row r="446">
          <cell r="A446" t="str">
            <v>SELLIER Fabrice</v>
          </cell>
          <cell r="B446" t="str">
            <v>R1</v>
          </cell>
        </row>
        <row r="447">
          <cell r="A447" t="str">
            <v>SGARD Bernard</v>
          </cell>
          <cell r="B447" t="str">
            <v>R1</v>
          </cell>
        </row>
        <row r="448">
          <cell r="A448" t="str">
            <v>SKORDILIS Christo</v>
          </cell>
          <cell r="B448" t="str">
            <v>N1</v>
          </cell>
        </row>
        <row r="449">
          <cell r="A449" t="str">
            <v>ST MAXENT Stéphane</v>
          </cell>
          <cell r="B449" t="str">
            <v>R1</v>
          </cell>
        </row>
        <row r="450">
          <cell r="A450" t="str">
            <v>STIEVET Guy</v>
          </cell>
          <cell r="B450" t="str">
            <v>R1</v>
          </cell>
        </row>
        <row r="451">
          <cell r="A451" t="str">
            <v>STOCKER Daniel</v>
          </cell>
          <cell r="B451" t="str">
            <v>R1</v>
          </cell>
        </row>
        <row r="452">
          <cell r="A452" t="str">
            <v>STOLLER Jean-Luc</v>
          </cell>
          <cell r="B452" t="str">
            <v>N1</v>
          </cell>
        </row>
        <row r="453">
          <cell r="A453" t="str">
            <v>STOPIN Gilles</v>
          </cell>
          <cell r="B453" t="str">
            <v>N1</v>
          </cell>
        </row>
        <row r="454">
          <cell r="A454" t="str">
            <v>SZUGAJEW Casimir</v>
          </cell>
          <cell r="B454" t="str">
            <v>R1</v>
          </cell>
        </row>
        <row r="455">
          <cell r="A455" t="str">
            <v>SZYBOWICZ Laurent</v>
          </cell>
          <cell r="B455" t="str">
            <v>R1</v>
          </cell>
        </row>
        <row r="456">
          <cell r="A456" t="str">
            <v>TAFFIN Emmanuel</v>
          </cell>
          <cell r="B456" t="str">
            <v>R1</v>
          </cell>
        </row>
        <row r="457">
          <cell r="A457" t="str">
            <v>TAVERGNE René</v>
          </cell>
          <cell r="B457" t="str">
            <v>R1</v>
          </cell>
        </row>
        <row r="458">
          <cell r="A458" t="str">
            <v>THERY Jean Pierre</v>
          </cell>
          <cell r="B458" t="str">
            <v>R1</v>
          </cell>
        </row>
        <row r="459">
          <cell r="A459" t="str">
            <v>THIEULLET Stéphane</v>
          </cell>
          <cell r="B459" t="str">
            <v>R1</v>
          </cell>
        </row>
        <row r="460">
          <cell r="A460" t="str">
            <v>TRIPLET Eddie</v>
          </cell>
          <cell r="B460" t="str">
            <v>R1</v>
          </cell>
        </row>
        <row r="461">
          <cell r="A461" t="str">
            <v>TRIPLET Freddy</v>
          </cell>
          <cell r="B461" t="str">
            <v>R1</v>
          </cell>
        </row>
        <row r="462">
          <cell r="A462" t="str">
            <v>TRIPLET Gilbert</v>
          </cell>
          <cell r="B462" t="str">
            <v>R1</v>
          </cell>
        </row>
        <row r="463">
          <cell r="A463" t="str">
            <v>TRUQUET David</v>
          </cell>
          <cell r="B463" t="str">
            <v>N1</v>
          </cell>
        </row>
        <row r="464">
          <cell r="A464" t="str">
            <v>TURBANT André</v>
          </cell>
          <cell r="B464" t="str">
            <v>R1</v>
          </cell>
        </row>
        <row r="465">
          <cell r="A465" t="str">
            <v>TURBIEZ Pascal</v>
          </cell>
          <cell r="B465" t="str">
            <v>R1</v>
          </cell>
        </row>
        <row r="466">
          <cell r="A466" t="str">
            <v>TURF Alain</v>
          </cell>
          <cell r="B466" t="str">
            <v>R1</v>
          </cell>
        </row>
        <row r="467">
          <cell r="A467" t="str">
            <v>TURPIN Laurent</v>
          </cell>
          <cell r="B467" t="str">
            <v>N1</v>
          </cell>
        </row>
        <row r="468">
          <cell r="A468" t="str">
            <v>VANDENBOSSCHE Albert</v>
          </cell>
          <cell r="B468" t="str">
            <v>R1</v>
          </cell>
        </row>
        <row r="469">
          <cell r="A469" t="str">
            <v>VANDEWEGHE Frédéric</v>
          </cell>
          <cell r="B469" t="str">
            <v>R1</v>
          </cell>
        </row>
        <row r="470">
          <cell r="A470" t="str">
            <v>VANDIONANT Michel</v>
          </cell>
          <cell r="B470" t="str">
            <v>R1</v>
          </cell>
        </row>
        <row r="471">
          <cell r="A471" t="str">
            <v>VANGANSBEKE Gérard</v>
          </cell>
          <cell r="B471" t="str">
            <v>R1</v>
          </cell>
        </row>
        <row r="472">
          <cell r="A472" t="str">
            <v>VANKIEKEN David</v>
          </cell>
          <cell r="B472" t="str">
            <v>N1</v>
          </cell>
        </row>
        <row r="473">
          <cell r="A473" t="str">
            <v>VANLERBERGHE Nicolas</v>
          </cell>
          <cell r="B473" t="str">
            <v>N1</v>
          </cell>
        </row>
        <row r="474">
          <cell r="A474" t="str">
            <v>VANNOYE Frédéric</v>
          </cell>
          <cell r="B474" t="str">
            <v>R1</v>
          </cell>
        </row>
        <row r="475">
          <cell r="A475" t="str">
            <v>VANNUCCI Emilio</v>
          </cell>
          <cell r="B475" t="str">
            <v>N1</v>
          </cell>
        </row>
        <row r="476">
          <cell r="A476" t="str">
            <v>VANTHOURNOUT Pascal</v>
          </cell>
          <cell r="B476" t="str">
            <v>R1</v>
          </cell>
        </row>
        <row r="477">
          <cell r="A477" t="str">
            <v>VANUXEM Jean</v>
          </cell>
          <cell r="B477" t="str">
            <v>R1</v>
          </cell>
        </row>
        <row r="478">
          <cell r="A478" t="str">
            <v>VANUXEM Jérôme</v>
          </cell>
          <cell r="B478" t="str">
            <v>N1</v>
          </cell>
        </row>
        <row r="479">
          <cell r="A479" t="str">
            <v>VERDIERE Bernard</v>
          </cell>
          <cell r="B479" t="str">
            <v>R1</v>
          </cell>
        </row>
        <row r="480">
          <cell r="A480" t="str">
            <v>VERDIERE Johnny</v>
          </cell>
          <cell r="B480" t="str">
            <v>R1</v>
          </cell>
        </row>
        <row r="481">
          <cell r="A481" t="str">
            <v>VEREECQUE Bernard</v>
          </cell>
          <cell r="B481" t="str">
            <v>R1</v>
          </cell>
        </row>
        <row r="482">
          <cell r="A482" t="str">
            <v>VEREECQUE Ludovic</v>
          </cell>
          <cell r="B482" t="str">
            <v>N1</v>
          </cell>
        </row>
        <row r="483">
          <cell r="A483" t="str">
            <v>VERGRIETE Michel</v>
          </cell>
          <cell r="B483" t="str">
            <v>R1</v>
          </cell>
        </row>
        <row r="484">
          <cell r="A484" t="str">
            <v>VERHAGHE Dominique</v>
          </cell>
          <cell r="B484" t="str">
            <v>N1</v>
          </cell>
        </row>
        <row r="485">
          <cell r="A485" t="str">
            <v>VERMERSCH Francis</v>
          </cell>
          <cell r="B485" t="str">
            <v>N1</v>
          </cell>
        </row>
        <row r="486">
          <cell r="A486" t="str">
            <v>VIEILLARD Daniel</v>
          </cell>
          <cell r="B486" t="str">
            <v>R1</v>
          </cell>
        </row>
        <row r="487">
          <cell r="A487" t="str">
            <v>VIENNE Michel</v>
          </cell>
          <cell r="B487" t="str">
            <v>R1</v>
          </cell>
        </row>
        <row r="488">
          <cell r="A488" t="str">
            <v>VIGNERON Reynald</v>
          </cell>
          <cell r="B488" t="str">
            <v>R1</v>
          </cell>
        </row>
        <row r="489">
          <cell r="A489" t="str">
            <v>VILLIERS Bernard</v>
          </cell>
          <cell r="B489" t="str">
            <v>N1</v>
          </cell>
        </row>
        <row r="490">
          <cell r="A490" t="str">
            <v>VITSE Marc</v>
          </cell>
          <cell r="B490" t="str">
            <v>N1</v>
          </cell>
        </row>
        <row r="491">
          <cell r="A491" t="str">
            <v>WACQUET Paul</v>
          </cell>
          <cell r="B491" t="str">
            <v>R1</v>
          </cell>
        </row>
        <row r="492">
          <cell r="A492" t="str">
            <v>WADOUX Jean-François</v>
          </cell>
          <cell r="B492" t="str">
            <v>R1</v>
          </cell>
        </row>
        <row r="493">
          <cell r="A493" t="str">
            <v>WAELES Steven</v>
          </cell>
          <cell r="B493" t="str">
            <v>R1</v>
          </cell>
        </row>
        <row r="494">
          <cell r="A494" t="str">
            <v>WALLART Jean-Charles</v>
          </cell>
          <cell r="B494" t="str">
            <v>N1</v>
          </cell>
        </row>
        <row r="495">
          <cell r="A495" t="str">
            <v>WASYLYSZYN Jean-Pierre</v>
          </cell>
          <cell r="B495" t="str">
            <v>R1</v>
          </cell>
        </row>
        <row r="496">
          <cell r="A496" t="str">
            <v>WATTELET Maurice</v>
          </cell>
          <cell r="B496" t="str">
            <v>R1</v>
          </cell>
        </row>
        <row r="497">
          <cell r="A497" t="str">
            <v>WAXIN Jean-Jacques</v>
          </cell>
          <cell r="B497" t="str">
            <v>R1</v>
          </cell>
        </row>
        <row r="498">
          <cell r="A498" t="str">
            <v>WEISBECKER Jean-Claude</v>
          </cell>
          <cell r="B498" t="str">
            <v>R1</v>
          </cell>
        </row>
        <row r="499">
          <cell r="A499" t="str">
            <v>WESTEEL Bruno</v>
          </cell>
          <cell r="B499" t="str">
            <v>N1</v>
          </cell>
        </row>
      </sheetData>
      <sheetData sheetId="2" refreshError="1">
        <row r="1">
          <cell r="A1" t="str">
            <v>ANNOEULLIN</v>
          </cell>
          <cell r="B1" t="str">
            <v>SELECTION NATIONALE BELGE</v>
          </cell>
          <cell r="C1" t="str">
            <v>FACHES-THUMESNIL</v>
          </cell>
          <cell r="D1" t="str">
            <v>SAINT POL sur MER</v>
          </cell>
          <cell r="E1" t="str">
            <v>VILLENEUVE D'ASCQ</v>
          </cell>
          <cell r="F1" t="str">
            <v>DENAIN</v>
          </cell>
          <cell r="H1" t="str">
            <v>E7</v>
          </cell>
          <cell r="I1" t="str">
            <v>E8</v>
          </cell>
          <cell r="J1" t="str">
            <v>E9</v>
          </cell>
          <cell r="K1" t="str">
            <v>E10</v>
          </cell>
          <cell r="L1" t="str">
            <v>E11</v>
          </cell>
          <cell r="M1" t="str">
            <v>E12</v>
          </cell>
          <cell r="N1" t="str">
            <v>E13</v>
          </cell>
          <cell r="O1" t="str">
            <v>E14</v>
          </cell>
          <cell r="P1" t="str">
            <v>E15</v>
          </cell>
          <cell r="Q1" t="str">
            <v>E16</v>
          </cell>
          <cell r="R1" t="str">
            <v>E17</v>
          </cell>
          <cell r="S1" t="str">
            <v>E18</v>
          </cell>
        </row>
      </sheetData>
      <sheetData sheetId="3" refreshError="1">
        <row r="1">
          <cell r="F1" t="str">
            <v>Aller</v>
          </cell>
        </row>
        <row r="2">
          <cell r="F2" t="str">
            <v>Retour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èmesFinalRef-3-4"/>
      <sheetName val="QuartsRef3Sets-3-4"/>
      <sheetName val="DemisRef3Sets-3-4"/>
      <sheetName val="Préparation"/>
      <sheetName val="RefPoule8J"/>
      <sheetName val="Qualifications"/>
      <sheetName val="Barrage"/>
      <sheetName val="Phase finale"/>
      <sheetName val="Tours de jeu"/>
      <sheetName val="Feuilles de match"/>
      <sheetName val="Classement compétition"/>
      <sheetName val="Statistiques joueurs"/>
      <sheetName val="Synthèse tournois"/>
      <sheetName val="Classement début de saison"/>
      <sheetName val="Coordonnées joueurs"/>
      <sheetName val="Feuilles de match ref"/>
      <sheetName val="Etiquettes poules Ref"/>
      <sheetName val="RefStatistiques joueurs"/>
      <sheetName val="QualifsRefPoules8J"/>
      <sheetName val="Tours de jeu Ref"/>
      <sheetName val="QualifsRefPoules"/>
      <sheetName val="QualifsRefDoubleKO"/>
      <sheetName val="PouleRef 3 Sets"/>
      <sheetName val="DoubleKORef"/>
      <sheetName val="8èmesRef3Sets"/>
      <sheetName val="BarrageRef"/>
      <sheetName val="DemisRef3Sets"/>
      <sheetName val="QuartsRef3Sets"/>
      <sheetName val="RefClassement compétition"/>
      <sheetName val="8èmesFinalRef"/>
    </sheetNames>
    <sheetDataSet>
      <sheetData sheetId="0"/>
      <sheetData sheetId="1"/>
      <sheetData sheetId="2"/>
      <sheetData sheetId="3">
        <row r="16">
          <cell r="B16">
            <v>100</v>
          </cell>
        </row>
        <row r="17">
          <cell r="B17">
            <v>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éparation"/>
      <sheetName val="Grille"/>
      <sheetName val="Template"/>
      <sheetName val="construction de poules2 (Repair"/>
    </sheetNames>
    <sheetDataSet>
      <sheetData sheetId="0">
        <row r="3">
          <cell r="B3">
            <v>2</v>
          </cell>
        </row>
        <row r="4">
          <cell r="B4">
            <v>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D9"/>
  <sheetViews>
    <sheetView topLeftCell="B1" workbookViewId="0">
      <selection activeCell="D2" sqref="D2"/>
    </sheetView>
  </sheetViews>
  <sheetFormatPr baseColWidth="10" defaultColWidth="9" defaultRowHeight="13.2" x14ac:dyDescent="0.25"/>
  <cols>
    <col min="1" max="3" width="24.88671875" customWidth="1"/>
    <col min="4" max="4" width="26.6640625" customWidth="1"/>
    <col min="5" max="12" width="45" customWidth="1"/>
  </cols>
  <sheetData>
    <row r="1" spans="1:4" s="5" customFormat="1" x14ac:dyDescent="0.25">
      <c r="A1" s="5" t="s">
        <v>69</v>
      </c>
      <c r="B1" s="5" t="s">
        <v>70</v>
      </c>
      <c r="C1" s="5" t="s">
        <v>71</v>
      </c>
      <c r="D1" s="5" t="s">
        <v>89</v>
      </c>
    </row>
    <row r="2" spans="1:4" x14ac:dyDescent="0.25">
      <c r="A2" s="31" t="s">
        <v>72</v>
      </c>
      <c r="B2" s="31" t="s">
        <v>78</v>
      </c>
      <c r="C2" s="31" t="s">
        <v>83</v>
      </c>
      <c r="D2" s="31"/>
    </row>
    <row r="3" spans="1:4" x14ac:dyDescent="0.25">
      <c r="A3" s="31" t="s">
        <v>73</v>
      </c>
      <c r="B3" s="31" t="s">
        <v>79</v>
      </c>
      <c r="C3" s="31" t="s">
        <v>84</v>
      </c>
      <c r="D3" s="31"/>
    </row>
    <row r="4" spans="1:4" x14ac:dyDescent="0.25">
      <c r="A4" s="31" t="s">
        <v>74</v>
      </c>
      <c r="B4" s="31" t="s">
        <v>80</v>
      </c>
      <c r="C4" s="31" t="s">
        <v>85</v>
      </c>
      <c r="D4" s="31"/>
    </row>
    <row r="5" spans="1:4" x14ac:dyDescent="0.25">
      <c r="A5" s="31" t="s">
        <v>75</v>
      </c>
      <c r="B5" s="31" t="s">
        <v>81</v>
      </c>
      <c r="C5" s="31" t="s">
        <v>86</v>
      </c>
      <c r="D5" s="31"/>
    </row>
    <row r="6" spans="1:4" x14ac:dyDescent="0.25">
      <c r="A6" s="31" t="s">
        <v>76</v>
      </c>
      <c r="B6" s="31" t="s">
        <v>82</v>
      </c>
      <c r="C6" s="31" t="s">
        <v>87</v>
      </c>
      <c r="D6" s="31"/>
    </row>
    <row r="7" spans="1:4" x14ac:dyDescent="0.25">
      <c r="A7" s="31" t="s">
        <v>77</v>
      </c>
      <c r="B7" s="31"/>
      <c r="C7" s="31"/>
      <c r="D7" s="31"/>
    </row>
    <row r="8" spans="1:4" x14ac:dyDescent="0.25">
      <c r="A8" s="31" t="s">
        <v>19</v>
      </c>
      <c r="B8" s="31" t="s">
        <v>19</v>
      </c>
      <c r="C8" s="31" t="s">
        <v>19</v>
      </c>
      <c r="D8" s="31" t="s">
        <v>19</v>
      </c>
    </row>
    <row r="9" spans="1:4" x14ac:dyDescent="0.25">
      <c r="A9" s="31" t="s">
        <v>19</v>
      </c>
      <c r="B9" s="31" t="s">
        <v>19</v>
      </c>
      <c r="C9" s="31" t="s">
        <v>19</v>
      </c>
      <c r="D9" s="31" t="s">
        <v>19</v>
      </c>
    </row>
  </sheetData>
  <phoneticPr fontId="13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C00000"/>
  </sheetPr>
  <dimension ref="B1:N23"/>
  <sheetViews>
    <sheetView showGridLines="0" workbookViewId="0">
      <selection activeCell="F20" activeCellId="5" sqref="D13 F13 D16 F16 D20 F20"/>
    </sheetView>
  </sheetViews>
  <sheetFormatPr baseColWidth="10" defaultColWidth="9.109375" defaultRowHeight="13.2" x14ac:dyDescent="0.25"/>
  <cols>
    <col min="1" max="1" width="3" customWidth="1"/>
    <col min="2" max="2" width="13.6640625" customWidth="1"/>
    <col min="3" max="3" width="30.88671875" customWidth="1"/>
    <col min="4" max="4" width="8.109375" customWidth="1"/>
    <col min="5" max="5" width="3.44140625" customWidth="1"/>
    <col min="6" max="6" width="9" customWidth="1"/>
    <col min="7" max="7" width="30.88671875" customWidth="1"/>
    <col min="8" max="8" width="13.88671875" bestFit="1" customWidth="1"/>
    <col min="9" max="10" width="11.44140625" customWidth="1"/>
    <col min="11" max="11" width="27.109375" customWidth="1"/>
    <col min="12" max="12" width="11.44140625" customWidth="1"/>
    <col min="13" max="13" width="8.44140625" customWidth="1"/>
    <col min="14" max="14" width="1.44140625" customWidth="1"/>
    <col min="15" max="15" width="7.88671875" bestFit="1" customWidth="1"/>
    <col min="16" max="16" width="11.44140625" customWidth="1"/>
    <col min="17" max="17" width="26.44140625" customWidth="1"/>
  </cols>
  <sheetData>
    <row r="1" spans="2:8" ht="13.8" thickBot="1" x14ac:dyDescent="0.3">
      <c r="B1" s="76" t="s">
        <v>48</v>
      </c>
    </row>
    <row r="2" spans="2:8" ht="18" thickBot="1" x14ac:dyDescent="0.35">
      <c r="B2" s="31" t="s">
        <v>26</v>
      </c>
      <c r="C2" s="50" t="str">
        <f>Préparation!A4</f>
        <v>MER</v>
      </c>
      <c r="G2" s="50" t="str">
        <f>Préparation!A6</f>
        <v>EXEMPT</v>
      </c>
    </row>
    <row r="3" spans="2:8" x14ac:dyDescent="0.25">
      <c r="C3" s="51" t="str">
        <f>IFERROR(INDEX(Equipes!$A$1:$R$9,2,MATCH(C$2,Equipes!$1:$1,0)),"")</f>
        <v>CHESNEAU Christophe</v>
      </c>
      <c r="E3" s="52"/>
      <c r="F3" s="52"/>
      <c r="G3" s="51">
        <f>IFERROR(INDEX(Equipes!$A$1:$R$9,2,MATCH(G$2,Equipes!$1:$1,0)),"")</f>
        <v>0</v>
      </c>
    </row>
    <row r="4" spans="2:8" x14ac:dyDescent="0.25">
      <c r="C4" s="51" t="str">
        <f>IFERROR(INDEX(Equipes!$A$1:$R$9,3,MATCH(C$2,Equipes!$1:$1,0)),"")</f>
        <v>FOURRE Cedric</v>
      </c>
      <c r="G4" s="51">
        <f>IFERROR(INDEX(Equipes!$A$1:$R$9,3,MATCH(G$2,Equipes!$1:$1,0)),"")</f>
        <v>0</v>
      </c>
    </row>
    <row r="5" spans="2:8" x14ac:dyDescent="0.25">
      <c r="C5" s="51" t="str">
        <f>IFERROR(INDEX(Equipes!$A$1:$R$9,4,MATCH(C$2,Equipes!$1:$1,0)),"")</f>
        <v>RUBLINE Pascal</v>
      </c>
      <c r="G5" s="51">
        <f>IFERROR(INDEX(Equipes!$A$1:$R$9,4,MATCH(G$2,Equipes!$1:$1,0)),"")</f>
        <v>0</v>
      </c>
    </row>
    <row r="6" spans="2:8" x14ac:dyDescent="0.25">
      <c r="C6" s="51" t="str">
        <f>IFERROR(INDEX(Equipes!$A$1:$R$9,5,MATCH(C$2,Equipes!$1:$1,0)),"")</f>
        <v>PICOT COURNEE Sylvain</v>
      </c>
      <c r="G6" s="51">
        <f>IFERROR(INDEX(Equipes!$A$1:$R$9,5,MATCH(G$2,Equipes!$1:$1,0)),"")</f>
        <v>0</v>
      </c>
    </row>
    <row r="7" spans="2:8" x14ac:dyDescent="0.25">
      <c r="C7" s="51" t="str">
        <f>IFERROR(INDEX(Equipes!$A$1:$R$9,6,MATCH(C$2,Equipes!$1:$1,0)),"")</f>
        <v>BOURSEREAU François</v>
      </c>
      <c r="G7" s="51">
        <f>IFERROR(INDEX(Equipes!$A$1:$R$9,6,MATCH(G$2,Equipes!$1:$1,0)),"")</f>
        <v>0</v>
      </c>
    </row>
    <row r="8" spans="2:8" x14ac:dyDescent="0.25">
      <c r="C8" s="51">
        <f>IFERROR(INDEX(Equipes!$A$1:$R$9,7,MATCH(C$2,Equipes!$1:$1,0)),"")</f>
        <v>0</v>
      </c>
      <c r="G8" s="51">
        <f>IFERROR(INDEX(Equipes!$A$1:$R$9,7,MATCH(G$2,Equipes!$1:$1,0)),"")</f>
        <v>0</v>
      </c>
    </row>
    <row r="9" spans="2:8" x14ac:dyDescent="0.25">
      <c r="C9" s="51" t="str">
        <f>IFERROR(INDEX(Equipes!$A$1:$R$9,8,MATCH(C$2,Equipes!$1:$1,0)),"")</f>
        <v xml:space="preserve"> </v>
      </c>
      <c r="G9" s="51" t="str">
        <f>IFERROR(INDEX(Equipes!$A$1:$R$9,8,MATCH(G$2,Equipes!$1:$1,0)),"")</f>
        <v xml:space="preserve"> </v>
      </c>
    </row>
    <row r="10" spans="2:8" ht="13.8" thickBot="1" x14ac:dyDescent="0.3">
      <c r="C10" s="53" t="str">
        <f>IFERROR(INDEX(Equipes!$A$1:$R$9,9,MATCH(C$2,Equipes!$1:$1,0)),"")</f>
        <v xml:space="preserve"> </v>
      </c>
      <c r="G10" s="53" t="str">
        <f>IFERROR(INDEX(Equipes!$A$1:$R$9,9,MATCH(G$2,Equipes!$1:$1,0)),"")</f>
        <v xml:space="preserve"> </v>
      </c>
    </row>
    <row r="11" spans="2:8" ht="13.8" thickBot="1" x14ac:dyDescent="0.3"/>
    <row r="12" spans="2:8" ht="28.35" customHeight="1" thickBot="1" x14ac:dyDescent="0.3">
      <c r="B12" s="54" t="str">
        <f>"S " &amp; Préparation!C2 &amp; " - D " &amp;Préparation!D2 &amp; " - R " &amp; Préparation!E2</f>
        <v>S 100 - D 100 - R 150</v>
      </c>
      <c r="C12" s="55" t="str">
        <f>IF(C2&lt;&gt;"",C2,"")</f>
        <v>MER</v>
      </c>
      <c r="D12" s="56" t="s">
        <v>4</v>
      </c>
      <c r="E12" s="5"/>
      <c r="F12" s="56" t="s">
        <v>4</v>
      </c>
      <c r="G12" s="55" t="str">
        <f>IF(G2&lt;&gt;"",G2,"")</f>
        <v>EXEMPT</v>
      </c>
      <c r="H12" s="57" t="str">
        <f>B12</f>
        <v>S 100 - D 100 - R 150</v>
      </c>
    </row>
    <row r="13" spans="2:8" ht="17.25" customHeight="1" thickBot="1" x14ac:dyDescent="0.3">
      <c r="B13" s="58" t="str">
        <f>"Simple " &amp;Préparation!C2 &amp; " pts"</f>
        <v>Simple 100 pts</v>
      </c>
      <c r="C13" s="33"/>
      <c r="D13" s="46"/>
      <c r="E13" s="6"/>
      <c r="F13" s="48"/>
      <c r="G13" s="34"/>
      <c r="H13" s="59" t="s">
        <v>0</v>
      </c>
    </row>
    <row r="14" spans="2:8" ht="17.25" customHeight="1" x14ac:dyDescent="0.25">
      <c r="B14" s="60" t="s">
        <v>1</v>
      </c>
      <c r="C14" s="35"/>
      <c r="D14" s="61"/>
      <c r="E14" s="6"/>
      <c r="F14" s="61"/>
      <c r="G14" s="36"/>
      <c r="H14" s="62" t="s">
        <v>1</v>
      </c>
    </row>
    <row r="15" spans="2:8" ht="17.25" customHeight="1" x14ac:dyDescent="0.25">
      <c r="B15" s="63"/>
      <c r="C15" s="37"/>
      <c r="D15" s="64"/>
      <c r="E15" s="6"/>
      <c r="F15" s="64"/>
      <c r="G15" s="32"/>
      <c r="H15" s="65"/>
    </row>
    <row r="16" spans="2:8" ht="17.25" customHeight="1" thickBot="1" x14ac:dyDescent="0.3">
      <c r="B16" s="66"/>
      <c r="C16" s="38" t="s">
        <v>14</v>
      </c>
      <c r="D16" s="47"/>
      <c r="E16" s="6"/>
      <c r="F16" s="46"/>
      <c r="G16" s="67" t="s">
        <v>14</v>
      </c>
      <c r="H16" s="68"/>
    </row>
    <row r="17" spans="2:14" ht="17.25" customHeight="1" x14ac:dyDescent="0.25">
      <c r="B17" s="60" t="s">
        <v>2</v>
      </c>
      <c r="C17" s="45"/>
      <c r="D17" s="61"/>
      <c r="E17" s="43"/>
      <c r="F17" s="61"/>
      <c r="G17" s="36"/>
      <c r="H17" s="62" t="s">
        <v>2</v>
      </c>
    </row>
    <row r="18" spans="2:14" ht="17.25" customHeight="1" x14ac:dyDescent="0.25">
      <c r="B18" s="69" t="s">
        <v>18</v>
      </c>
      <c r="C18" s="37"/>
      <c r="D18" s="64"/>
      <c r="E18" s="43"/>
      <c r="F18" s="64"/>
      <c r="G18" s="32"/>
      <c r="H18" s="70" t="str">
        <f>B18</f>
        <v>Changements à</v>
      </c>
    </row>
    <row r="19" spans="2:14" ht="17.25" customHeight="1" x14ac:dyDescent="0.25">
      <c r="B19" s="69" t="str">
        <f>Préparation!$E$2/3 &amp; " et " &amp; Préparation!$E$2/3*2 &amp; " pts"</f>
        <v>50 et 100 pts</v>
      </c>
      <c r="C19" s="39"/>
      <c r="D19" s="64"/>
      <c r="E19" s="43"/>
      <c r="F19" s="64"/>
      <c r="G19" s="32"/>
      <c r="H19" s="70" t="str">
        <f>B19</f>
        <v>50 et 100 pts</v>
      </c>
    </row>
    <row r="20" spans="2:14" ht="17.25" customHeight="1" thickBot="1" x14ac:dyDescent="0.3">
      <c r="B20" s="71"/>
      <c r="C20" s="72" t="s">
        <v>15</v>
      </c>
      <c r="D20" s="46"/>
      <c r="E20" s="6"/>
      <c r="F20" s="46"/>
      <c r="G20" s="67" t="s">
        <v>15</v>
      </c>
      <c r="H20" s="68"/>
    </row>
    <row r="21" spans="2:14" ht="17.25" customHeight="1" x14ac:dyDescent="0.25">
      <c r="B21" s="5"/>
      <c r="C21" s="38"/>
      <c r="D21" s="6"/>
      <c r="E21" s="6"/>
      <c r="F21" s="6"/>
      <c r="G21" s="73"/>
      <c r="H21" s="5"/>
    </row>
    <row r="22" spans="2:14" s="40" customFormat="1" ht="15.6" x14ac:dyDescent="0.3">
      <c r="C22" s="77" t="s">
        <v>57</v>
      </c>
      <c r="D22" s="74"/>
      <c r="E22" s="74"/>
      <c r="F22" s="74"/>
      <c r="G22" s="40" t="str">
        <f>C22</f>
        <v>Signature  capitaine</v>
      </c>
      <c r="H22" s="75"/>
    </row>
    <row r="23" spans="2:14" x14ac:dyDescent="0.25">
      <c r="N23" s="5"/>
    </row>
  </sheetData>
  <sheetProtection sheet="1" objects="1" scenarios="1"/>
  <conditionalFormatting sqref="C22:D22">
    <cfRule type="expression" dxfId="35" priority="5" stopIfTrue="1">
      <formula>$D$22&gt;$F$22</formula>
    </cfRule>
    <cfRule type="expression" dxfId="34" priority="6" stopIfTrue="1">
      <formula>$D$22&lt;$F$22</formula>
    </cfRule>
  </conditionalFormatting>
  <conditionalFormatting sqref="E17">
    <cfRule type="cellIs" dxfId="24" priority="20" stopIfTrue="1" operator="notBetween">
      <formula>0</formula>
      <formula>#REF!</formula>
    </cfRule>
  </conditionalFormatting>
  <conditionalFormatting sqref="E18">
    <cfRule type="cellIs" dxfId="23" priority="22" stopIfTrue="1" operator="notBetween">
      <formula>0</formula>
      <formula>SUM(D17:D18)-E17</formula>
    </cfRule>
  </conditionalFormatting>
  <conditionalFormatting sqref="E19">
    <cfRule type="cellIs" dxfId="22" priority="21" stopIfTrue="1" operator="notBetween">
      <formula>0</formula>
      <formula>#REF!-E19</formula>
    </cfRule>
  </conditionalFormatting>
  <conditionalFormatting sqref="F22:G22">
    <cfRule type="expression" dxfId="21" priority="1" stopIfTrue="1">
      <formula>$F$22&gt;$D$22</formula>
    </cfRule>
    <cfRule type="expression" dxfId="20" priority="2" stopIfTrue="1">
      <formula>$F$22&lt;$D$22</formula>
    </cfRule>
  </conditionalFormatting>
  <conditionalFormatting sqref="G22:H22">
    <cfRule type="expression" dxfId="19" priority="3" stopIfTrue="1">
      <formula>IF($F$22&gt;$D$22,1,0)</formula>
    </cfRule>
    <cfRule type="expression" dxfId="18" priority="4" stopIfTrue="1">
      <formula>IF($F$22&lt;$D$22,1,0)</formula>
    </cfRule>
  </conditionalFormatting>
  <dataValidations count="1">
    <dataValidation type="list" allowBlank="1" showInputMessage="1" showErrorMessage="1" sqref="C13:C15 G13:G15 G17:G19 C17:C19" xr:uid="{00000000-0002-0000-0900-000000000000}">
      <formula1>C$3:C$10</formula1>
    </dataValidation>
  </dataValidations>
  <hyperlinks>
    <hyperlink ref="B1" location="Grille!A1" display="Go to Grille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stopIfTrue="1" operator="notBetween" id="{A562AF74-C89D-4461-9507-DEC59810B0CF}">
            <xm:f>0</xm:f>
            <xm:f>Préparation!$C$2</xm:f>
            <x14:dxf>
              <fill>
                <patternFill>
                  <bgColor indexed="10"/>
                </patternFill>
              </fill>
            </x14:dxf>
          </x14:cfRule>
          <x14:cfRule type="cellIs" priority="18" stopIfTrue="1" operator="equal" id="{5FDCD9B6-BBB9-4D63-9A4E-BD3CF74632AD}">
            <xm:f>Préparation!$C$2</xm:f>
            <x14:dxf>
              <font>
                <condense val="0"/>
                <extend val="0"/>
                <color indexed="10"/>
              </font>
            </x14:dxf>
          </x14:cfRule>
          <x14:cfRule type="cellIs" priority="19" stopIfTrue="1" operator="lessThan" id="{BD900C3C-1FD7-43A8-BD91-5B9E8CF7E931}">
            <xm:f>Préparation!$C$2</xm:f>
            <x14:dxf>
              <font>
                <condense val="0"/>
                <extend val="0"/>
                <color indexed="12"/>
              </font>
            </x14:dxf>
          </x14:cfRule>
          <xm:sqref>D13 F13</xm:sqref>
        </x14:conditionalFormatting>
        <x14:conditionalFormatting xmlns:xm="http://schemas.microsoft.com/office/excel/2006/main">
          <x14:cfRule type="cellIs" priority="10" operator="lessThan" id="{50BDAB04-03F0-497D-B214-5E4D760EE427}">
            <xm:f>Préparation!$D$2</xm:f>
            <x14:dxf>
              <font>
                <color rgb="FF0000FF"/>
              </font>
            </x14:dxf>
          </x14:cfRule>
          <x14:cfRule type="cellIs" priority="11" operator="equal" id="{CD8995F8-5D96-4B32-897F-576CD85BC939}">
            <xm:f>Préparation!$D$2</xm:f>
            <x14:dxf>
              <font>
                <color rgb="FFFF0000"/>
              </font>
            </x14:dxf>
          </x14:cfRule>
          <x14:cfRule type="cellIs" priority="12" operator="notBetween" id="{D7B369D5-D899-4BEE-B3E3-3475D8FAF6BB}">
            <xm:f>0</xm:f>
            <xm:f>Préparation!$D$2</xm:f>
            <x14:dxf>
              <fill>
                <patternFill>
                  <bgColor rgb="FFFF0000"/>
                </patternFill>
              </fill>
            </x14:dxf>
          </x14:cfRule>
          <xm:sqref>D16 F16</xm:sqref>
        </x14:conditionalFormatting>
        <x14:conditionalFormatting xmlns:xm="http://schemas.microsoft.com/office/excel/2006/main">
          <x14:cfRule type="cellIs" priority="7" operator="lessThan" id="{CB1D4524-3C48-4D8D-963D-43FFBE904C50}">
            <xm:f>Préparation!$E$2</xm:f>
            <x14:dxf>
              <font>
                <color rgb="FF0000FF"/>
              </font>
            </x14:dxf>
          </x14:cfRule>
          <x14:cfRule type="cellIs" priority="8" operator="equal" id="{366E5221-2F04-458B-8E5D-3BE1F5CA855E}">
            <xm:f>Préparation!$E$2</xm:f>
            <x14:dxf>
              <font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14:cfRule type="cellIs" priority="9" operator="notBetween" id="{32FE83CC-C99F-4819-A494-1D4A4F3054E7}">
            <xm:f>0</xm:f>
            <xm:f>Préparation!$E$2</xm:f>
            <x14:dxf>
              <fill>
                <patternFill>
                  <bgColor rgb="FFFF0000"/>
                </patternFill>
              </fill>
            </x14:dxf>
          </x14:cfRule>
          <xm:sqref>D20 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5">
    <tabColor rgb="FF00FF99"/>
  </sheetPr>
  <dimension ref="B1:N23"/>
  <sheetViews>
    <sheetView showGridLines="0" workbookViewId="0">
      <selection activeCell="F20" activeCellId="5" sqref="D13 F13 D16 F16 D20 F20"/>
    </sheetView>
  </sheetViews>
  <sheetFormatPr baseColWidth="10" defaultColWidth="9.109375" defaultRowHeight="13.2" x14ac:dyDescent="0.25"/>
  <cols>
    <col min="1" max="1" width="3" customWidth="1"/>
    <col min="2" max="2" width="13.6640625" customWidth="1"/>
    <col min="3" max="3" width="30.88671875" customWidth="1"/>
    <col min="4" max="4" width="8.109375" customWidth="1"/>
    <col min="5" max="5" width="3.44140625" customWidth="1"/>
    <col min="6" max="6" width="9" customWidth="1"/>
    <col min="7" max="7" width="30.88671875" customWidth="1"/>
    <col min="8" max="8" width="13.88671875" bestFit="1" customWidth="1"/>
    <col min="9" max="10" width="11.44140625" customWidth="1"/>
    <col min="11" max="11" width="27.109375" customWidth="1"/>
    <col min="12" max="12" width="11.44140625" customWidth="1"/>
    <col min="13" max="13" width="8.44140625" customWidth="1"/>
    <col min="14" max="14" width="1.44140625" customWidth="1"/>
    <col min="15" max="15" width="7.88671875" bestFit="1" customWidth="1"/>
    <col min="16" max="16" width="11.44140625" customWidth="1"/>
    <col min="17" max="17" width="26.44140625" customWidth="1"/>
  </cols>
  <sheetData>
    <row r="1" spans="2:8" ht="13.8" thickBot="1" x14ac:dyDescent="0.3">
      <c r="B1" s="76" t="s">
        <v>48</v>
      </c>
    </row>
    <row r="2" spans="2:8" ht="18" thickBot="1" x14ac:dyDescent="0.35">
      <c r="B2" s="31" t="s">
        <v>26</v>
      </c>
      <c r="C2" s="50" t="str">
        <f>Préparation!A5</f>
        <v>SAINT DENIS EN VAL</v>
      </c>
      <c r="G2" s="50" t="str">
        <f>Préparation!A6</f>
        <v>EXEMPT</v>
      </c>
    </row>
    <row r="3" spans="2:8" x14ac:dyDescent="0.25">
      <c r="C3" s="51" t="str">
        <f>IFERROR(INDEX(Equipes!$A$1:$R$9,2,MATCH(C$2,Equipes!$1:$1,0)),"")</f>
        <v>COSTAS FREITAS Domingos</v>
      </c>
      <c r="E3" s="52"/>
      <c r="F3" s="52"/>
      <c r="G3" s="51">
        <f>IFERROR(INDEX(Equipes!$A$1:$R$9,2,MATCH(G$2,Equipes!$1:$1,0)),"")</f>
        <v>0</v>
      </c>
    </row>
    <row r="4" spans="2:8" x14ac:dyDescent="0.25">
      <c r="C4" s="51" t="str">
        <f>IFERROR(INDEX(Equipes!$A$1:$R$9,3,MATCH(C$2,Equipes!$1:$1,0)),"")</f>
        <v>SERVANT Denis</v>
      </c>
      <c r="G4" s="51">
        <f>IFERROR(INDEX(Equipes!$A$1:$R$9,3,MATCH(G$2,Equipes!$1:$1,0)),"")</f>
        <v>0</v>
      </c>
    </row>
    <row r="5" spans="2:8" x14ac:dyDescent="0.25">
      <c r="C5" s="51" t="str">
        <f>IFERROR(INDEX(Equipes!$A$1:$R$9,4,MATCH(C$2,Equipes!$1:$1,0)),"")</f>
        <v>MUNGUIA Bruno</v>
      </c>
      <c r="G5" s="51">
        <f>IFERROR(INDEX(Equipes!$A$1:$R$9,4,MATCH(G$2,Equipes!$1:$1,0)),"")</f>
        <v>0</v>
      </c>
    </row>
    <row r="6" spans="2:8" x14ac:dyDescent="0.25">
      <c r="C6" s="51" t="str">
        <f>IFERROR(INDEX(Equipes!$A$1:$R$9,5,MATCH(C$2,Equipes!$1:$1,0)),"")</f>
        <v>BOUBAULT Andre</v>
      </c>
      <c r="G6" s="51">
        <f>IFERROR(INDEX(Equipes!$A$1:$R$9,5,MATCH(G$2,Equipes!$1:$1,0)),"")</f>
        <v>0</v>
      </c>
    </row>
    <row r="7" spans="2:8" x14ac:dyDescent="0.25">
      <c r="C7" s="51" t="str">
        <f>IFERROR(INDEX(Equipes!$A$1:$R$9,6,MATCH(C$2,Equipes!$1:$1,0)),"")</f>
        <v>LECLAND Michel</v>
      </c>
      <c r="G7" s="51">
        <f>IFERROR(INDEX(Equipes!$A$1:$R$9,6,MATCH(G$2,Equipes!$1:$1,0)),"")</f>
        <v>0</v>
      </c>
    </row>
    <row r="8" spans="2:8" x14ac:dyDescent="0.25">
      <c r="C8" s="51">
        <f>IFERROR(INDEX(Equipes!$A$1:$R$9,7,MATCH(C$2,Equipes!$1:$1,0)),"")</f>
        <v>0</v>
      </c>
      <c r="G8" s="51">
        <f>IFERROR(INDEX(Equipes!$A$1:$R$9,7,MATCH(G$2,Equipes!$1:$1,0)),"")</f>
        <v>0</v>
      </c>
    </row>
    <row r="9" spans="2:8" x14ac:dyDescent="0.25">
      <c r="C9" s="51" t="str">
        <f>IFERROR(INDEX(Equipes!$A$1:$R$9,8,MATCH(C$2,Equipes!$1:$1,0)),"")</f>
        <v xml:space="preserve"> </v>
      </c>
      <c r="G9" s="51" t="str">
        <f>IFERROR(INDEX(Equipes!$A$1:$R$9,8,MATCH(G$2,Equipes!$1:$1,0)),"")</f>
        <v xml:space="preserve"> </v>
      </c>
    </row>
    <row r="10" spans="2:8" ht="13.8" thickBot="1" x14ac:dyDescent="0.3">
      <c r="C10" s="53" t="str">
        <f>IFERROR(INDEX(Equipes!$A$1:$R$9,9,MATCH(C$2,Equipes!$1:$1,0)),"")</f>
        <v xml:space="preserve"> </v>
      </c>
      <c r="G10" s="53" t="str">
        <f>IFERROR(INDEX(Equipes!$A$1:$R$9,9,MATCH(G$2,Equipes!$1:$1,0)),"")</f>
        <v xml:space="preserve"> </v>
      </c>
    </row>
    <row r="11" spans="2:8" ht="13.8" thickBot="1" x14ac:dyDescent="0.3"/>
    <row r="12" spans="2:8" ht="28.35" customHeight="1" thickBot="1" x14ac:dyDescent="0.3">
      <c r="B12" s="54" t="str">
        <f>"S " &amp; Préparation!C2 &amp; " - D " &amp;Préparation!D2 &amp; " - R " &amp; Préparation!E2</f>
        <v>S 100 - D 100 - R 150</v>
      </c>
      <c r="C12" s="55" t="str">
        <f>IF(C2&lt;&gt;"",C2,"")</f>
        <v>SAINT DENIS EN VAL</v>
      </c>
      <c r="D12" s="56" t="s">
        <v>4</v>
      </c>
      <c r="E12" s="5"/>
      <c r="F12" s="56" t="s">
        <v>4</v>
      </c>
      <c r="G12" s="55" t="str">
        <f>IF(G2&lt;&gt;"",G2,"")</f>
        <v>EXEMPT</v>
      </c>
      <c r="H12" s="57" t="str">
        <f>B12</f>
        <v>S 100 - D 100 - R 150</v>
      </c>
    </row>
    <row r="13" spans="2:8" ht="17.25" customHeight="1" thickBot="1" x14ac:dyDescent="0.3">
      <c r="B13" s="58" t="str">
        <f>"Simple " &amp;Préparation!C2 &amp; " pts"</f>
        <v>Simple 100 pts</v>
      </c>
      <c r="C13" s="33"/>
      <c r="D13" s="46"/>
      <c r="E13" s="6"/>
      <c r="F13" s="48"/>
      <c r="G13" s="34"/>
      <c r="H13" s="59" t="s">
        <v>0</v>
      </c>
    </row>
    <row r="14" spans="2:8" ht="17.25" customHeight="1" x14ac:dyDescent="0.25">
      <c r="B14" s="60" t="s">
        <v>1</v>
      </c>
      <c r="C14" s="35"/>
      <c r="D14" s="61"/>
      <c r="E14" s="6"/>
      <c r="F14" s="61"/>
      <c r="G14" s="36"/>
      <c r="H14" s="62" t="s">
        <v>1</v>
      </c>
    </row>
    <row r="15" spans="2:8" ht="17.25" customHeight="1" x14ac:dyDescent="0.25">
      <c r="B15" s="63"/>
      <c r="C15" s="37"/>
      <c r="D15" s="64"/>
      <c r="E15" s="6"/>
      <c r="F15" s="64"/>
      <c r="G15" s="32"/>
      <c r="H15" s="65"/>
    </row>
    <row r="16" spans="2:8" ht="17.25" customHeight="1" thickBot="1" x14ac:dyDescent="0.3">
      <c r="B16" s="66"/>
      <c r="C16" s="38" t="s">
        <v>14</v>
      </c>
      <c r="D16" s="47"/>
      <c r="E16" s="6"/>
      <c r="F16" s="46"/>
      <c r="G16" s="67" t="s">
        <v>14</v>
      </c>
      <c r="H16" s="68"/>
    </row>
    <row r="17" spans="2:14" ht="17.25" customHeight="1" x14ac:dyDescent="0.25">
      <c r="B17" s="60" t="s">
        <v>2</v>
      </c>
      <c r="C17" s="45"/>
      <c r="D17" s="61"/>
      <c r="E17" s="43"/>
      <c r="F17" s="61"/>
      <c r="G17" s="36"/>
      <c r="H17" s="62" t="s">
        <v>2</v>
      </c>
    </row>
    <row r="18" spans="2:14" ht="17.25" customHeight="1" x14ac:dyDescent="0.25">
      <c r="B18" s="69" t="s">
        <v>18</v>
      </c>
      <c r="C18" s="37"/>
      <c r="D18" s="64"/>
      <c r="E18" s="43"/>
      <c r="F18" s="64"/>
      <c r="G18" s="32"/>
      <c r="H18" s="70" t="str">
        <f>B18</f>
        <v>Changements à</v>
      </c>
    </row>
    <row r="19" spans="2:14" ht="17.25" customHeight="1" x14ac:dyDescent="0.25">
      <c r="B19" s="69" t="str">
        <f>Préparation!$E$2/3 &amp; " et " &amp; Préparation!$E$2/3*2 &amp; " pts"</f>
        <v>50 et 100 pts</v>
      </c>
      <c r="C19" s="39"/>
      <c r="D19" s="64"/>
      <c r="E19" s="43"/>
      <c r="F19" s="64"/>
      <c r="G19" s="32"/>
      <c r="H19" s="70" t="str">
        <f>B19</f>
        <v>50 et 100 pts</v>
      </c>
    </row>
    <row r="20" spans="2:14" ht="17.25" customHeight="1" thickBot="1" x14ac:dyDescent="0.3">
      <c r="B20" s="71"/>
      <c r="C20" s="72" t="s">
        <v>15</v>
      </c>
      <c r="D20" s="46"/>
      <c r="E20" s="6"/>
      <c r="F20" s="46"/>
      <c r="G20" s="67" t="s">
        <v>15</v>
      </c>
      <c r="H20" s="68"/>
    </row>
    <row r="21" spans="2:14" ht="17.25" customHeight="1" x14ac:dyDescent="0.25">
      <c r="B21" s="5"/>
      <c r="C21" s="38"/>
      <c r="D21" s="6"/>
      <c r="E21" s="6"/>
      <c r="F21" s="6"/>
      <c r="G21" s="73"/>
      <c r="H21" s="5"/>
    </row>
    <row r="22" spans="2:14" s="40" customFormat="1" ht="15.6" x14ac:dyDescent="0.3">
      <c r="C22" s="77" t="s">
        <v>57</v>
      </c>
      <c r="D22" s="74"/>
      <c r="E22" s="74"/>
      <c r="F22" s="74"/>
      <c r="G22" s="40" t="str">
        <f>C22</f>
        <v>Signature  capitaine</v>
      </c>
      <c r="H22" s="75"/>
    </row>
    <row r="23" spans="2:14" x14ac:dyDescent="0.25">
      <c r="N23" s="5"/>
    </row>
  </sheetData>
  <sheetProtection sheet="1" objects="1" scenarios="1"/>
  <conditionalFormatting sqref="C22:D22">
    <cfRule type="expression" dxfId="17" priority="5" stopIfTrue="1">
      <formula>$D$22&gt;$F$22</formula>
    </cfRule>
    <cfRule type="expression" dxfId="16" priority="6" stopIfTrue="1">
      <formula>$D$22&lt;$F$22</formula>
    </cfRule>
  </conditionalFormatting>
  <conditionalFormatting sqref="E17">
    <cfRule type="cellIs" dxfId="6" priority="20" stopIfTrue="1" operator="notBetween">
      <formula>0</formula>
      <formula>#REF!</formula>
    </cfRule>
  </conditionalFormatting>
  <conditionalFormatting sqref="E18">
    <cfRule type="cellIs" dxfId="5" priority="22" stopIfTrue="1" operator="notBetween">
      <formula>0</formula>
      <formula>SUM(D17:D18)-E17</formula>
    </cfRule>
  </conditionalFormatting>
  <conditionalFormatting sqref="E19">
    <cfRule type="cellIs" dxfId="4" priority="21" stopIfTrue="1" operator="notBetween">
      <formula>0</formula>
      <formula>#REF!-E19</formula>
    </cfRule>
  </conditionalFormatting>
  <conditionalFormatting sqref="F22:G22">
    <cfRule type="expression" dxfId="3" priority="1" stopIfTrue="1">
      <formula>$F$22&gt;$D$22</formula>
    </cfRule>
    <cfRule type="expression" dxfId="2" priority="2" stopIfTrue="1">
      <formula>$F$22&lt;$D$22</formula>
    </cfRule>
  </conditionalFormatting>
  <conditionalFormatting sqref="G22:H22">
    <cfRule type="expression" dxfId="1" priority="3" stopIfTrue="1">
      <formula>IF($F$22&gt;$D$22,1,0)</formula>
    </cfRule>
    <cfRule type="expression" dxfId="0" priority="4" stopIfTrue="1">
      <formula>IF($F$22&lt;$D$22,1,0)</formula>
    </cfRule>
  </conditionalFormatting>
  <dataValidations count="1">
    <dataValidation type="list" allowBlank="1" showInputMessage="1" showErrorMessage="1" sqref="C13:C15 G13:G15 G17:G19 C17:C19" xr:uid="{00000000-0002-0000-0A00-000000000000}">
      <formula1>C$3:C$10</formula1>
    </dataValidation>
  </dataValidations>
  <hyperlinks>
    <hyperlink ref="B1" location="Grille!A1" display="Go to Grille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stopIfTrue="1" operator="notBetween" id="{E5C9B2F1-E162-457C-9D4A-606D9695F604}">
            <xm:f>0</xm:f>
            <xm:f>Préparation!$C$2</xm:f>
            <x14:dxf>
              <fill>
                <patternFill>
                  <bgColor indexed="10"/>
                </patternFill>
              </fill>
            </x14:dxf>
          </x14:cfRule>
          <x14:cfRule type="cellIs" priority="18" stopIfTrue="1" operator="equal" id="{B4DCAB74-DD9E-453A-9AC1-4BF820525781}">
            <xm:f>Préparation!$C$2</xm:f>
            <x14:dxf>
              <font>
                <condense val="0"/>
                <extend val="0"/>
                <color indexed="10"/>
              </font>
            </x14:dxf>
          </x14:cfRule>
          <x14:cfRule type="cellIs" priority="19" stopIfTrue="1" operator="lessThan" id="{95E096F2-18FF-429B-9A73-B4A222929B9B}">
            <xm:f>Préparation!$C$2</xm:f>
            <x14:dxf>
              <font>
                <condense val="0"/>
                <extend val="0"/>
                <color indexed="12"/>
              </font>
            </x14:dxf>
          </x14:cfRule>
          <xm:sqref>D13 F13</xm:sqref>
        </x14:conditionalFormatting>
        <x14:conditionalFormatting xmlns:xm="http://schemas.microsoft.com/office/excel/2006/main">
          <x14:cfRule type="cellIs" priority="10" operator="lessThan" id="{B747FC05-38DA-4D86-91FA-30A1C2E6A760}">
            <xm:f>Préparation!$D$2</xm:f>
            <x14:dxf>
              <font>
                <color rgb="FF0000FF"/>
              </font>
            </x14:dxf>
          </x14:cfRule>
          <x14:cfRule type="cellIs" priority="11" operator="equal" id="{A1301143-F417-41E6-8706-050BBA9EE6B7}">
            <xm:f>Préparation!$D$2</xm:f>
            <x14:dxf>
              <font>
                <color rgb="FFFF0000"/>
              </font>
            </x14:dxf>
          </x14:cfRule>
          <x14:cfRule type="cellIs" priority="12" operator="notBetween" id="{3F483D00-2D3B-4CDE-A275-73B4A2F6E3AD}">
            <xm:f>0</xm:f>
            <xm:f>Préparation!$D$2</xm:f>
            <x14:dxf>
              <fill>
                <patternFill>
                  <bgColor rgb="FFFF0000"/>
                </patternFill>
              </fill>
            </x14:dxf>
          </x14:cfRule>
          <xm:sqref>D16 F16</xm:sqref>
        </x14:conditionalFormatting>
        <x14:conditionalFormatting xmlns:xm="http://schemas.microsoft.com/office/excel/2006/main">
          <x14:cfRule type="cellIs" priority="7" operator="lessThan" id="{FFC882BC-BFC4-4C6F-9085-3CE55087FEBE}">
            <xm:f>Préparation!$E$2</xm:f>
            <x14:dxf>
              <font>
                <color rgb="FF0000FF"/>
              </font>
            </x14:dxf>
          </x14:cfRule>
          <x14:cfRule type="cellIs" priority="8" operator="equal" id="{95802AEE-17D7-48AF-981D-679758D6F794}">
            <xm:f>Préparation!$E$2</xm:f>
            <x14:dxf>
              <font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14:cfRule type="cellIs" priority="9" operator="notBetween" id="{6735CF2E-701F-4B77-8F9B-702A5E68BE22}">
            <xm:f>0</xm:f>
            <xm:f>Préparation!$E$2</xm:f>
            <x14:dxf>
              <fill>
                <patternFill>
                  <bgColor rgb="FFFF0000"/>
                </patternFill>
              </fill>
            </x14:dxf>
          </x14:cfRule>
          <xm:sqref>D20 F20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F20"/>
  <sheetViews>
    <sheetView showGridLines="0" workbookViewId="0">
      <selection activeCell="B4" sqref="B4"/>
    </sheetView>
  </sheetViews>
  <sheetFormatPr baseColWidth="10" defaultColWidth="9" defaultRowHeight="13.2" x14ac:dyDescent="0.25"/>
  <cols>
    <col min="1" max="1" width="21.33203125" bestFit="1" customWidth="1"/>
    <col min="2" max="2" width="10.109375" style="7" bestFit="1" customWidth="1"/>
    <col min="3" max="3" width="10.33203125" customWidth="1"/>
  </cols>
  <sheetData>
    <row r="1" spans="1:6" s="44" customFormat="1" x14ac:dyDescent="0.25">
      <c r="A1" s="42" t="s">
        <v>17</v>
      </c>
      <c r="B1" s="42"/>
      <c r="C1" s="41" t="s">
        <v>0</v>
      </c>
      <c r="D1" s="41" t="s">
        <v>1</v>
      </c>
      <c r="E1" s="41" t="s">
        <v>2</v>
      </c>
      <c r="F1" s="41" t="s">
        <v>60</v>
      </c>
    </row>
    <row r="2" spans="1:6" x14ac:dyDescent="0.25">
      <c r="A2" s="6" t="s">
        <v>6</v>
      </c>
      <c r="B2" s="6" t="s">
        <v>13</v>
      </c>
      <c r="C2" s="82">
        <v>100</v>
      </c>
      <c r="D2" s="82">
        <v>100</v>
      </c>
      <c r="E2" s="82">
        <v>150</v>
      </c>
      <c r="F2" s="82">
        <v>2</v>
      </c>
    </row>
    <row r="3" spans="1:6" x14ac:dyDescent="0.25">
      <c r="A3" s="79" t="s">
        <v>69</v>
      </c>
      <c r="B3" s="43" t="s">
        <v>12</v>
      </c>
    </row>
    <row r="4" spans="1:6" x14ac:dyDescent="0.25">
      <c r="A4" s="79" t="s">
        <v>70</v>
      </c>
      <c r="B4" s="43" t="s">
        <v>20</v>
      </c>
    </row>
    <row r="5" spans="1:6" x14ac:dyDescent="0.25">
      <c r="A5" s="79" t="s">
        <v>71</v>
      </c>
      <c r="B5" s="43" t="s">
        <v>21</v>
      </c>
    </row>
    <row r="6" spans="1:6" x14ac:dyDescent="0.25">
      <c r="A6" s="79" t="s">
        <v>89</v>
      </c>
      <c r="B6" s="43" t="s">
        <v>22</v>
      </c>
    </row>
    <row r="9" spans="1:6" x14ac:dyDescent="0.25">
      <c r="A9" s="38" t="s">
        <v>49</v>
      </c>
      <c r="B9" s="130" t="s">
        <v>52</v>
      </c>
      <c r="C9" s="131"/>
      <c r="D9" s="131"/>
      <c r="E9" s="131"/>
      <c r="F9" s="132"/>
    </row>
    <row r="10" spans="1:6" x14ac:dyDescent="0.25">
      <c r="A10" s="38" t="s">
        <v>50</v>
      </c>
      <c r="B10" s="130" t="s">
        <v>68</v>
      </c>
      <c r="C10" s="131"/>
      <c r="D10" s="131"/>
      <c r="E10" s="131"/>
      <c r="F10" s="132"/>
    </row>
    <row r="11" spans="1:6" x14ac:dyDescent="0.25">
      <c r="A11" s="38" t="s">
        <v>51</v>
      </c>
      <c r="B11" s="81" t="s">
        <v>88</v>
      </c>
    </row>
    <row r="12" spans="1:6" x14ac:dyDescent="0.25">
      <c r="A12" s="38" t="s">
        <v>53</v>
      </c>
      <c r="B12" s="80" t="s">
        <v>90</v>
      </c>
    </row>
    <row r="13" spans="1:6" x14ac:dyDescent="0.25">
      <c r="A13" s="38"/>
    </row>
    <row r="14" spans="1:6" x14ac:dyDescent="0.25">
      <c r="B14" s="6" t="s">
        <v>61</v>
      </c>
    </row>
    <row r="15" spans="1:6" x14ac:dyDescent="0.25">
      <c r="B15" s="43" t="s">
        <v>30</v>
      </c>
    </row>
    <row r="16" spans="1:6" x14ac:dyDescent="0.25">
      <c r="B16" s="43" t="s">
        <v>24</v>
      </c>
    </row>
    <row r="17" spans="2:2" x14ac:dyDescent="0.25">
      <c r="B17" s="43" t="s">
        <v>29</v>
      </c>
    </row>
    <row r="18" spans="2:2" x14ac:dyDescent="0.25">
      <c r="B18" s="43"/>
    </row>
    <row r="19" spans="2:2" x14ac:dyDescent="0.25">
      <c r="B19" s="43"/>
    </row>
    <row r="20" spans="2:2" x14ac:dyDescent="0.25">
      <c r="B20" s="43"/>
    </row>
  </sheetData>
  <mergeCells count="2">
    <mergeCell ref="B9:F9"/>
    <mergeCell ref="B10:F10"/>
  </mergeCells>
  <phoneticPr fontId="2" type="noConversion"/>
  <pageMargins left="0.7" right="0.7" top="0.75" bottom="0.75" header="0.3" footer="0.3"/>
  <pageSetup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Equipes!$1:$1</xm:f>
          </x14:formula1>
          <xm:sqref>A3:A6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V19"/>
  <sheetViews>
    <sheetView zoomScale="70" zoomScaleNormal="70" workbookViewId="0">
      <selection activeCell="D5" sqref="D5"/>
    </sheetView>
  </sheetViews>
  <sheetFormatPr baseColWidth="10" defaultColWidth="9.109375" defaultRowHeight="13.2" x14ac:dyDescent="0.25"/>
  <cols>
    <col min="1" max="2" width="9.33203125" style="6" customWidth="1"/>
    <col min="3" max="4" width="24.33203125" style="6" customWidth="1"/>
    <col min="5" max="5" width="2.6640625" customWidth="1"/>
    <col min="6" max="6" width="7.109375" customWidth="1"/>
    <col min="7" max="8" width="7.88671875" customWidth="1"/>
    <col min="9" max="9" width="3.5546875" customWidth="1"/>
    <col min="10" max="11" width="7.88671875" customWidth="1"/>
    <col min="12" max="12" width="3.5546875" customWidth="1"/>
    <col min="13" max="14" width="7.88671875" hidden="1" customWidth="1"/>
    <col min="15" max="15" width="3.5546875" hidden="1" customWidth="1"/>
    <col min="16" max="17" width="7.88671875" hidden="1" customWidth="1"/>
    <col min="18" max="19" width="7.88671875" customWidth="1"/>
    <col min="20" max="20" width="2.44140625" customWidth="1"/>
    <col min="21" max="21" width="7.88671875" customWidth="1"/>
    <col min="22" max="22" width="8.109375" customWidth="1"/>
    <col min="23" max="23" width="3.5546875" customWidth="1"/>
    <col min="24" max="24" width="9.109375" customWidth="1"/>
    <col min="25" max="31" width="2.5546875" customWidth="1"/>
    <col min="32" max="32" width="3.109375" customWidth="1"/>
    <col min="33" max="33" width="4" customWidth="1"/>
    <col min="34" max="36" width="3" customWidth="1"/>
    <col min="37" max="37" width="4" customWidth="1"/>
    <col min="38" max="40" width="3.109375" customWidth="1"/>
    <col min="41" max="41" width="4" customWidth="1"/>
    <col min="42" max="44" width="3" customWidth="1"/>
    <col min="45" max="45" width="4" customWidth="1"/>
    <col min="46" max="48" width="2.88671875" customWidth="1"/>
    <col min="49" max="53" width="4" customWidth="1"/>
  </cols>
  <sheetData>
    <row r="1" spans="1:22" ht="30" x14ac:dyDescent="0.25">
      <c r="D1" s="133" t="s">
        <v>7</v>
      </c>
      <c r="F1" s="8"/>
      <c r="G1" s="135">
        <v>1</v>
      </c>
      <c r="H1" s="136"/>
      <c r="I1" s="5"/>
      <c r="J1" s="135">
        <v>2</v>
      </c>
      <c r="K1" s="136"/>
      <c r="L1" s="8"/>
      <c r="M1" s="1" t="s">
        <v>8</v>
      </c>
      <c r="N1" s="2"/>
      <c r="O1" s="5"/>
      <c r="P1" s="1" t="s">
        <v>8</v>
      </c>
      <c r="Q1" s="24"/>
      <c r="R1" s="135">
        <v>3</v>
      </c>
      <c r="S1" s="136"/>
      <c r="T1" s="8"/>
      <c r="U1" s="135">
        <v>4</v>
      </c>
      <c r="V1" s="136"/>
    </row>
    <row r="2" spans="1:22" ht="21" customHeight="1" x14ac:dyDescent="0.25">
      <c r="A2" s="6" t="s">
        <v>25</v>
      </c>
      <c r="B2" s="6" t="s">
        <v>5</v>
      </c>
      <c r="D2" s="134"/>
      <c r="F2" s="8"/>
      <c r="G2" s="136"/>
      <c r="H2" s="136"/>
      <c r="I2" s="5"/>
      <c r="J2" s="136"/>
      <c r="K2" s="136"/>
      <c r="L2" s="8"/>
      <c r="M2" s="3" t="s">
        <v>9</v>
      </c>
      <c r="N2" s="4"/>
      <c r="O2" s="5"/>
      <c r="P2" s="3" t="s">
        <v>10</v>
      </c>
      <c r="Q2" s="25"/>
      <c r="R2" s="136"/>
      <c r="S2" s="136"/>
      <c r="T2" s="8"/>
      <c r="U2" s="136"/>
      <c r="V2" s="136"/>
    </row>
    <row r="3" spans="1:22" ht="30.75" hidden="1" customHeight="1" x14ac:dyDescent="0.25">
      <c r="A3" s="6" t="s">
        <v>5</v>
      </c>
      <c r="B3" s="6" t="s">
        <v>6</v>
      </c>
      <c r="F3" s="8"/>
      <c r="G3" s="136"/>
      <c r="H3" s="136"/>
      <c r="I3" s="18"/>
      <c r="J3" s="136"/>
      <c r="K3" s="136"/>
      <c r="L3" s="8"/>
      <c r="M3" s="26" t="s">
        <v>11</v>
      </c>
      <c r="N3" s="27"/>
      <c r="O3" s="18"/>
      <c r="P3" s="26" t="s">
        <v>11</v>
      </c>
      <c r="Q3" s="27"/>
      <c r="R3" s="136"/>
      <c r="S3" s="136"/>
      <c r="T3" s="8"/>
      <c r="U3" s="136"/>
      <c r="V3" s="136"/>
    </row>
    <row r="4" spans="1:22" ht="7.5" customHeight="1" x14ac:dyDescent="0.25">
      <c r="A4" s="9"/>
      <c r="B4" s="9"/>
      <c r="C4" s="28"/>
      <c r="D4" s="28"/>
      <c r="E4" s="29"/>
      <c r="F4" s="23"/>
      <c r="G4" s="30"/>
      <c r="H4" s="30"/>
      <c r="I4" s="30"/>
      <c r="J4" s="30">
        <v>3</v>
      </c>
      <c r="K4" s="30"/>
      <c r="L4" s="30"/>
      <c r="M4" s="30"/>
      <c r="N4" s="30"/>
      <c r="O4" s="30"/>
      <c r="P4" s="30"/>
      <c r="Q4" s="30"/>
      <c r="R4" s="23"/>
      <c r="S4" s="23"/>
      <c r="T4" s="23"/>
      <c r="U4" s="23"/>
      <c r="V4" s="23"/>
    </row>
    <row r="5" spans="1:22" ht="46.5" customHeight="1" x14ac:dyDescent="0.25">
      <c r="A5" s="9">
        <v>1</v>
      </c>
      <c r="B5" s="9" t="s">
        <v>62</v>
      </c>
      <c r="C5" s="10" t="str">
        <f>Préparation!$A$3</f>
        <v>BLOIS</v>
      </c>
      <c r="D5" s="11" t="str">
        <f>Préparation!$A$6</f>
        <v>EXEMPT</v>
      </c>
      <c r="E5" s="29"/>
      <c r="F5" s="14"/>
      <c r="G5" s="12" t="str">
        <f>"Double " &amp;$B$7</f>
        <v>Double E2E3</v>
      </c>
      <c r="H5" s="13"/>
      <c r="I5" s="18"/>
      <c r="J5" s="15" t="str">
        <f>"Double " &amp;$B$5</f>
        <v>Double E1E4</v>
      </c>
      <c r="K5" s="17"/>
      <c r="L5" s="18"/>
      <c r="O5" s="18"/>
      <c r="R5" s="12" t="str">
        <f>"Simple " &amp;$B$7</f>
        <v>Simple E2E3</v>
      </c>
      <c r="S5" s="13"/>
      <c r="T5" s="14"/>
      <c r="U5" s="15" t="str">
        <f>"Simple " &amp;$B$5</f>
        <v>Simple E1E4</v>
      </c>
      <c r="V5" s="16"/>
    </row>
    <row r="6" spans="1:22" ht="7.5" customHeight="1" x14ac:dyDescent="0.25">
      <c r="A6" s="9"/>
      <c r="B6" s="9"/>
      <c r="C6" s="28"/>
      <c r="D6" s="28"/>
      <c r="E6" s="29"/>
      <c r="F6" s="14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4"/>
      <c r="S6" s="14"/>
      <c r="T6" s="14"/>
      <c r="U6" s="14"/>
      <c r="V6" s="14"/>
    </row>
    <row r="7" spans="1:22" ht="46.5" customHeight="1" x14ac:dyDescent="0.25">
      <c r="A7" s="9">
        <v>2</v>
      </c>
      <c r="B7" s="9" t="s">
        <v>63</v>
      </c>
      <c r="C7" s="19" t="str">
        <f>Préparation!$A$4</f>
        <v>MER</v>
      </c>
      <c r="D7" s="20" t="str">
        <f>Préparation!$A$5</f>
        <v>SAINT DENIS EN VAL</v>
      </c>
      <c r="E7" s="23"/>
      <c r="F7" s="14"/>
      <c r="G7" s="12" t="str">
        <f>"Relais " &amp;$B$7</f>
        <v>Relais E2E3</v>
      </c>
      <c r="H7" s="13"/>
      <c r="I7" s="18"/>
      <c r="J7" s="15" t="str">
        <f>"Relais " &amp;$B$5</f>
        <v>Relais E1E4</v>
      </c>
      <c r="K7" s="16"/>
      <c r="L7" s="14"/>
      <c r="M7" s="18"/>
      <c r="N7" s="18"/>
      <c r="O7" s="18"/>
      <c r="P7" s="18"/>
      <c r="Q7" s="18"/>
    </row>
    <row r="8" spans="1:22" ht="7.5" customHeight="1" x14ac:dyDescent="0.25">
      <c r="A8"/>
      <c r="B8"/>
      <c r="C8" s="129"/>
      <c r="D8" s="129"/>
      <c r="E8" s="29"/>
      <c r="F8" s="14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4"/>
      <c r="S8" s="14"/>
      <c r="T8" s="14"/>
      <c r="U8" s="14"/>
      <c r="V8" s="14"/>
    </row>
    <row r="9" spans="1:22" ht="39.75" customHeight="1" x14ac:dyDescent="0.25">
      <c r="A9" s="9"/>
      <c r="B9" s="9"/>
      <c r="C9" s="9"/>
      <c r="D9" s="9"/>
      <c r="E9" s="23"/>
      <c r="F9" s="14"/>
      <c r="I9" s="18"/>
      <c r="J9" s="18"/>
      <c r="K9" s="18"/>
      <c r="L9" s="18"/>
      <c r="M9" s="18"/>
      <c r="N9" s="18"/>
      <c r="O9" s="18"/>
      <c r="P9" s="5"/>
      <c r="Q9" s="5"/>
      <c r="R9" s="14"/>
      <c r="S9" s="14"/>
      <c r="T9" s="14"/>
    </row>
    <row r="10" spans="1:22" ht="46.5" customHeight="1" x14ac:dyDescent="0.25">
      <c r="A10" s="9">
        <v>3</v>
      </c>
      <c r="B10" s="9" t="s">
        <v>64</v>
      </c>
      <c r="C10" s="10" t="str">
        <f>Préparation!$A$3</f>
        <v>BLOIS</v>
      </c>
      <c r="D10" s="20" t="str">
        <f>Préparation!$A$5</f>
        <v>SAINT DENIS EN VAL</v>
      </c>
      <c r="E10" s="23"/>
      <c r="F10" s="14"/>
      <c r="G10" s="12" t="str">
        <f>"Double " &amp;$B$12</f>
        <v>Double E2E4</v>
      </c>
      <c r="H10" s="16"/>
      <c r="I10" s="18"/>
      <c r="J10" s="15" t="str">
        <f>"Double " &amp;$B$10</f>
        <v>Double E1E3</v>
      </c>
      <c r="K10" s="13"/>
      <c r="L10" s="18"/>
      <c r="R10" s="12" t="str">
        <f>"Simple " &amp;$B$12</f>
        <v>Simple E2E4</v>
      </c>
      <c r="S10" s="16"/>
      <c r="T10" s="14"/>
      <c r="U10" s="15" t="str">
        <f>"Simple " &amp;$B$10</f>
        <v>Simple E1E3</v>
      </c>
      <c r="V10" s="20"/>
    </row>
    <row r="11" spans="1:22" ht="7.5" customHeight="1" x14ac:dyDescent="0.25">
      <c r="A11" s="9"/>
      <c r="B11" s="9"/>
      <c r="C11" s="28"/>
      <c r="D11" s="28"/>
      <c r="E11" s="29"/>
      <c r="F11" s="14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5"/>
      <c r="S11" s="5"/>
      <c r="T11" s="14"/>
      <c r="U11" s="14"/>
      <c r="V11" s="14"/>
    </row>
    <row r="12" spans="1:22" ht="46.5" customHeight="1" x14ac:dyDescent="0.25">
      <c r="A12" s="9">
        <v>4</v>
      </c>
      <c r="B12" s="9" t="s">
        <v>65</v>
      </c>
      <c r="C12" s="19" t="str">
        <f>Préparation!$A$4</f>
        <v>MER</v>
      </c>
      <c r="D12" s="11" t="str">
        <f>Préparation!$A$6</f>
        <v>EXEMPT</v>
      </c>
      <c r="E12" s="23"/>
      <c r="F12" s="14"/>
      <c r="G12" s="12" t="str">
        <f>"Relais " &amp;$B$12</f>
        <v>Relais E2E4</v>
      </c>
      <c r="H12" s="16"/>
      <c r="I12" s="18"/>
      <c r="J12" s="15" t="str">
        <f>"Relais " &amp;$B$10</f>
        <v>Relais E1E3</v>
      </c>
      <c r="K12" s="21"/>
      <c r="L12" s="18"/>
      <c r="M12" s="18"/>
      <c r="N12" s="18"/>
      <c r="O12" s="18"/>
      <c r="P12" s="18"/>
      <c r="Q12" s="18"/>
      <c r="T12" s="14"/>
    </row>
    <row r="13" spans="1:22" ht="7.5" customHeight="1" x14ac:dyDescent="0.25">
      <c r="A13" s="9"/>
      <c r="B13" s="9"/>
      <c r="C13" s="28"/>
      <c r="D13" s="28"/>
      <c r="E13" s="29"/>
      <c r="F13" s="14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4"/>
      <c r="S13" s="14"/>
      <c r="T13" s="14"/>
      <c r="U13" s="14"/>
      <c r="V13" s="14"/>
    </row>
    <row r="14" spans="1:22" ht="39.75" customHeight="1" x14ac:dyDescent="0.25">
      <c r="A14" s="9"/>
      <c r="B14" s="9"/>
      <c r="C14" s="9"/>
      <c r="D14" s="9"/>
      <c r="E14" s="23"/>
      <c r="F14" s="14"/>
      <c r="G14" s="5"/>
      <c r="H14" s="5"/>
      <c r="I14" s="18"/>
      <c r="J14" s="5"/>
      <c r="K14" s="5"/>
      <c r="L14" s="18"/>
      <c r="M14" s="18"/>
      <c r="N14" s="18"/>
      <c r="O14" s="18"/>
      <c r="P14" s="18"/>
      <c r="Q14" s="18"/>
      <c r="R14" s="14"/>
      <c r="S14" s="14"/>
      <c r="T14" s="14"/>
      <c r="U14" s="14"/>
      <c r="V14" s="14"/>
    </row>
    <row r="15" spans="1:22" s="22" customFormat="1" ht="46.5" customHeight="1" x14ac:dyDescent="0.25">
      <c r="A15" s="9">
        <v>5</v>
      </c>
      <c r="B15" s="9" t="s">
        <v>66</v>
      </c>
      <c r="C15" s="10" t="str">
        <f>Préparation!$A$3</f>
        <v>BLOIS</v>
      </c>
      <c r="D15" s="19" t="str">
        <f>Préparation!$A$4</f>
        <v>MER</v>
      </c>
      <c r="E15" s="30"/>
      <c r="F15" s="18"/>
      <c r="G15" s="15" t="str">
        <f>"Double " &amp;$B$15</f>
        <v>Double E1E2</v>
      </c>
      <c r="H15" s="12"/>
      <c r="I15" s="18"/>
      <c r="J15" s="13" t="str">
        <f>"Double " &amp;$B$17</f>
        <v>Double E3E4</v>
      </c>
      <c r="K15" s="17"/>
      <c r="L15" s="18"/>
      <c r="O15" s="18"/>
      <c r="R15" s="15" t="str">
        <f>"Simple " &amp;$B$15</f>
        <v>Simple E1E2</v>
      </c>
      <c r="S15" s="12"/>
      <c r="T15" s="18"/>
      <c r="U15" s="13" t="str">
        <f>"Simple " &amp;$B$17</f>
        <v>Simple E3E4</v>
      </c>
      <c r="V15" s="17"/>
    </row>
    <row r="16" spans="1:22" ht="7.5" customHeight="1" x14ac:dyDescent="0.25">
      <c r="A16" s="9"/>
      <c r="B16" s="9"/>
      <c r="C16" s="28"/>
      <c r="D16" s="28"/>
      <c r="E16" s="29"/>
      <c r="F16" s="14"/>
      <c r="G16" s="18"/>
      <c r="H16" s="18"/>
      <c r="I16" s="18"/>
      <c r="L16" s="18"/>
      <c r="M16" s="18"/>
      <c r="N16" s="18"/>
      <c r="O16" s="18"/>
      <c r="P16" s="18"/>
      <c r="Q16" s="18"/>
      <c r="R16" s="14"/>
      <c r="S16" s="14"/>
      <c r="T16" s="14"/>
      <c r="U16" s="14"/>
      <c r="V16" s="14"/>
    </row>
    <row r="17" spans="1:48" ht="46.5" customHeight="1" x14ac:dyDescent="0.25">
      <c r="A17" s="9">
        <v>6</v>
      </c>
      <c r="B17" s="9" t="s">
        <v>67</v>
      </c>
      <c r="C17" s="20" t="str">
        <f>Préparation!$A$5</f>
        <v>SAINT DENIS EN VAL</v>
      </c>
      <c r="D17" s="11" t="str">
        <f>Préparation!$A$6</f>
        <v>EXEMPT</v>
      </c>
      <c r="E17" s="23"/>
      <c r="F17" s="14"/>
      <c r="G17" s="15" t="str">
        <f>"Relais " &amp;$B$15</f>
        <v>Relais E1E2</v>
      </c>
      <c r="H17" s="12"/>
      <c r="I17" s="18"/>
      <c r="J17" s="13" t="str">
        <f>"Relais " &amp;$B$17</f>
        <v>Relais E3E4</v>
      </c>
      <c r="K17" s="17"/>
      <c r="L17" s="18"/>
      <c r="M17" s="18"/>
      <c r="N17" s="18"/>
      <c r="O17" s="18"/>
      <c r="P17" s="18"/>
      <c r="Q17" s="18"/>
      <c r="T17" s="14"/>
      <c r="U17" s="18"/>
      <c r="V17" s="18"/>
      <c r="AS17" s="7"/>
      <c r="AT17" s="7"/>
      <c r="AU17" s="7"/>
      <c r="AV17" s="7"/>
    </row>
    <row r="18" spans="1:48" ht="7.5" customHeight="1" x14ac:dyDescent="0.25">
      <c r="A18" s="9"/>
      <c r="B18" s="9"/>
      <c r="C18" s="28"/>
      <c r="D18" s="28"/>
      <c r="E18" s="29"/>
      <c r="F18" s="14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4"/>
      <c r="S18" s="14"/>
      <c r="T18" s="14"/>
      <c r="U18" s="14"/>
      <c r="V18" s="14"/>
    </row>
    <row r="19" spans="1:48" ht="39.75" customHeight="1" x14ac:dyDescent="0.25">
      <c r="A19" s="9"/>
      <c r="B19" s="9"/>
      <c r="C19" s="9"/>
      <c r="D19" s="9"/>
      <c r="E19" s="23"/>
      <c r="F19" s="14"/>
      <c r="I19" s="18"/>
      <c r="L19" s="18"/>
      <c r="M19" s="18"/>
      <c r="N19" s="18"/>
      <c r="O19" s="18"/>
      <c r="P19" s="18"/>
      <c r="Q19" s="18"/>
      <c r="R19" s="14"/>
      <c r="S19" s="14"/>
      <c r="T19" s="14"/>
      <c r="U19" s="14"/>
      <c r="V19" s="14"/>
      <c r="AS19" s="7"/>
      <c r="AT19" s="7"/>
      <c r="AU19" s="7"/>
      <c r="AV19" s="7"/>
    </row>
  </sheetData>
  <mergeCells count="5">
    <mergeCell ref="D1:D2"/>
    <mergeCell ref="R1:S3"/>
    <mergeCell ref="U1:V3"/>
    <mergeCell ref="J1:K3"/>
    <mergeCell ref="G1:H3"/>
  </mergeCells>
  <phoneticPr fontId="2" type="noConversion"/>
  <pageMargins left="0.39370078740157483" right="0.39370078740157483" top="0.59055118110236227" bottom="0.59055118110236227" header="0.51181102362204722" footer="0.51181102362204722"/>
  <pageSetup scale="88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L28"/>
  <sheetViews>
    <sheetView showGridLines="0" workbookViewId="0">
      <selection activeCell="R8" sqref="R8"/>
    </sheetView>
  </sheetViews>
  <sheetFormatPr baseColWidth="10" defaultColWidth="9" defaultRowHeight="13.2" x14ac:dyDescent="0.25"/>
  <cols>
    <col min="3" max="3" width="15.6640625" customWidth="1"/>
    <col min="4" max="4" width="9.88671875" customWidth="1"/>
    <col min="7" max="7" width="13.44140625" customWidth="1"/>
    <col min="10" max="10" width="15.6640625" customWidth="1"/>
    <col min="11" max="11" width="10.88671875" customWidth="1"/>
  </cols>
  <sheetData>
    <row r="1" spans="1:12" x14ac:dyDescent="0.25">
      <c r="A1" s="31" t="s">
        <v>16</v>
      </c>
      <c r="B1" s="32" t="s">
        <v>26</v>
      </c>
      <c r="H1" t="str">
        <f>A1</f>
        <v>Rencontre</v>
      </c>
      <c r="I1" t="str">
        <f>B1</f>
        <v>E3-E4</v>
      </c>
    </row>
    <row r="3" spans="1:12" ht="21" x14ac:dyDescent="0.4">
      <c r="A3" s="49" t="str" cm="1">
        <f t="array" aca="1" ref="A3" ca="1">INDIRECT("'"&amp;B1&amp;"'!C2")</f>
        <v>SAINT DENIS EN VAL</v>
      </c>
      <c r="D3" s="31" t="s">
        <v>3</v>
      </c>
      <c r="E3" t="str" cm="1">
        <f t="array" aca="1" ref="E3" ca="1">INDIRECT("'"&amp;B1&amp;"'!G2")</f>
        <v>EXEMPT</v>
      </c>
      <c r="H3" s="49" t="str">
        <f ca="1">E3</f>
        <v>EXEMPT</v>
      </c>
      <c r="K3" t="str">
        <f>D3</f>
        <v>Adversaire</v>
      </c>
      <c r="L3" t="str">
        <f ca="1">A3</f>
        <v>SAINT DENIS EN VAL</v>
      </c>
    </row>
    <row r="7" spans="1:12" ht="15" x14ac:dyDescent="0.25">
      <c r="A7" s="40" t="s">
        <v>0</v>
      </c>
      <c r="B7" s="31" t="s">
        <v>23</v>
      </c>
      <c r="H7" s="40" t="s">
        <v>0</v>
      </c>
      <c r="I7" s="31" t="s">
        <v>23</v>
      </c>
    </row>
    <row r="8" spans="1:12" ht="15" x14ac:dyDescent="0.25">
      <c r="A8" s="40"/>
      <c r="H8" s="40"/>
    </row>
    <row r="9" spans="1:12" ht="15" x14ac:dyDescent="0.25">
      <c r="A9" s="40"/>
      <c r="H9" s="40"/>
    </row>
    <row r="10" spans="1:12" ht="15" x14ac:dyDescent="0.25">
      <c r="A10" s="40"/>
      <c r="H10" s="40"/>
    </row>
    <row r="11" spans="1:12" ht="15" x14ac:dyDescent="0.25">
      <c r="A11" s="40"/>
      <c r="H11" s="40"/>
    </row>
    <row r="12" spans="1:12" ht="15" x14ac:dyDescent="0.25">
      <c r="A12" s="40" t="s">
        <v>1</v>
      </c>
      <c r="H12" s="40" t="s">
        <v>1</v>
      </c>
    </row>
    <row r="13" spans="1:12" ht="15" x14ac:dyDescent="0.25">
      <c r="A13" s="40"/>
      <c r="B13" s="31" t="s">
        <v>23</v>
      </c>
      <c r="H13" s="40"/>
      <c r="I13" s="31" t="s">
        <v>23</v>
      </c>
    </row>
    <row r="14" spans="1:12" ht="15" x14ac:dyDescent="0.25">
      <c r="A14" s="40"/>
      <c r="H14" s="40"/>
    </row>
    <row r="15" spans="1:12" ht="15" x14ac:dyDescent="0.25">
      <c r="A15" s="40"/>
      <c r="H15" s="40"/>
    </row>
    <row r="16" spans="1:12" ht="15" x14ac:dyDescent="0.25">
      <c r="A16" s="40"/>
      <c r="B16" s="31" t="s">
        <v>23</v>
      </c>
      <c r="H16" s="40"/>
      <c r="I16" s="31" t="s">
        <v>23</v>
      </c>
    </row>
    <row r="17" spans="1:9" ht="15" x14ac:dyDescent="0.25">
      <c r="A17" s="40"/>
      <c r="H17" s="40"/>
    </row>
    <row r="18" spans="1:9" ht="15" x14ac:dyDescent="0.25">
      <c r="A18" s="40"/>
      <c r="H18" s="40"/>
    </row>
    <row r="19" spans="1:9" ht="15" x14ac:dyDescent="0.25">
      <c r="A19" s="40"/>
      <c r="H19" s="40"/>
    </row>
    <row r="20" spans="1:9" ht="15" x14ac:dyDescent="0.25">
      <c r="A20" s="40"/>
      <c r="H20" s="40"/>
    </row>
    <row r="21" spans="1:9" ht="15" x14ac:dyDescent="0.25">
      <c r="A21" s="40" t="s">
        <v>2</v>
      </c>
      <c r="H21" s="40" t="s">
        <v>2</v>
      </c>
    </row>
    <row r="22" spans="1:9" x14ac:dyDescent="0.25">
      <c r="B22" s="31" t="s">
        <v>23</v>
      </c>
      <c r="I22" s="31" t="s">
        <v>23</v>
      </c>
    </row>
    <row r="25" spans="1:9" x14ac:dyDescent="0.25">
      <c r="B25" s="31" t="s">
        <v>23</v>
      </c>
      <c r="I25" s="31" t="s">
        <v>23</v>
      </c>
    </row>
    <row r="28" spans="1:9" x14ac:dyDescent="0.25">
      <c r="B28" s="31" t="s">
        <v>23</v>
      </c>
      <c r="I28" s="31" t="s">
        <v>23</v>
      </c>
    </row>
  </sheetData>
  <sheetProtection sheet="1" objects="1" scenarios="1"/>
  <dataValidations count="1">
    <dataValidation type="list" allowBlank="1" showInputMessage="1" showErrorMessage="1" sqref="B1" xr:uid="{00000000-0002-0000-0300-000000000000}">
      <formula1>ListeRencontres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B1:AB19"/>
  <sheetViews>
    <sheetView showGridLines="0" zoomScale="115" zoomScaleNormal="115" workbookViewId="0">
      <selection activeCell="E24" sqref="E24"/>
    </sheetView>
  </sheetViews>
  <sheetFormatPr baseColWidth="10" defaultColWidth="8.88671875" defaultRowHeight="14.4" x14ac:dyDescent="0.3"/>
  <cols>
    <col min="1" max="1" width="1.88671875" style="84" customWidth="1"/>
    <col min="2" max="2" width="36.33203125" style="84" customWidth="1"/>
    <col min="3" max="5" width="4.6640625" style="84" customWidth="1"/>
    <col min="6" max="6" width="9.5546875" style="84" customWidth="1"/>
    <col min="7" max="9" width="4.6640625" style="84" customWidth="1"/>
    <col min="10" max="10" width="8.88671875" style="84"/>
    <col min="11" max="11" width="9.44140625" style="84" customWidth="1"/>
    <col min="12" max="13" width="4.6640625" style="84" customWidth="1"/>
    <col min="14" max="14" width="8.88671875" style="84"/>
    <col min="15" max="17" width="4.6640625" style="84" hidden="1" customWidth="1"/>
    <col min="18" max="18" width="8.88671875" style="84" hidden="1" customWidth="1"/>
    <col min="19" max="19" width="1.33203125" style="84" customWidth="1"/>
    <col min="20" max="20" width="7.44140625" style="84" customWidth="1"/>
    <col min="21" max="22" width="6.33203125" style="84" customWidth="1"/>
    <col min="23" max="24" width="7.109375" style="84" customWidth="1"/>
    <col min="25" max="25" width="7.5546875" style="84" customWidth="1"/>
    <col min="26" max="26" width="7.33203125" style="84" customWidth="1"/>
    <col min="27" max="27" width="15.109375" style="84" hidden="1" customWidth="1"/>
    <col min="28" max="28" width="8.88671875" style="84" customWidth="1"/>
    <col min="29" max="16384" width="8.88671875" style="84"/>
  </cols>
  <sheetData>
    <row r="1" spans="2:28" ht="38.4" customHeight="1" x14ac:dyDescent="0.3">
      <c r="B1" s="83" t="str">
        <f>Préparation!B9 &amp; " - " &amp;Préparation!B10</f>
        <v>CF D2 5 Quilles - Eliminatoires Ligue</v>
      </c>
      <c r="T1" s="161" t="str">
        <f>Préparation!B12</f>
        <v>A remplir</v>
      </c>
      <c r="U1" s="162"/>
      <c r="V1" s="162"/>
      <c r="W1" s="162"/>
      <c r="Y1" s="83"/>
      <c r="Z1" s="83"/>
      <c r="AA1" s="83"/>
      <c r="AB1" s="83"/>
    </row>
    <row r="2" spans="2:28" ht="37.950000000000003" customHeight="1" thickBot="1" x14ac:dyDescent="0.35">
      <c r="B2" s="83"/>
    </row>
    <row r="3" spans="2:28" ht="30.6" thickBot="1" x14ac:dyDescent="0.35">
      <c r="B3" s="85" t="str">
        <f>Préparation!B11</f>
        <v>A</v>
      </c>
      <c r="C3" s="86" t="str">
        <f>"E1 " &amp; B5</f>
        <v>E1 BLOIS</v>
      </c>
      <c r="D3" s="87"/>
      <c r="E3" s="87"/>
      <c r="F3" s="88"/>
      <c r="G3" s="89" t="str">
        <f>"E2 " &amp; B9</f>
        <v>E2 MER</v>
      </c>
      <c r="H3" s="90"/>
      <c r="I3" s="90"/>
      <c r="J3" s="91"/>
      <c r="K3" s="89" t="str">
        <f>"E3 " &amp; B13</f>
        <v>E3 SAINT DENIS EN VAL</v>
      </c>
      <c r="L3" s="90"/>
      <c r="M3" s="90"/>
      <c r="N3" s="91"/>
      <c r="O3" s="89" t="str">
        <f>"E4 " &amp; B17</f>
        <v>E4 EXEMPT</v>
      </c>
      <c r="P3" s="90"/>
      <c r="Q3" s="90"/>
      <c r="R3" s="91"/>
      <c r="T3" s="92" t="s">
        <v>31</v>
      </c>
      <c r="U3" s="93" t="s">
        <v>47</v>
      </c>
      <c r="V3" s="94" t="s">
        <v>56</v>
      </c>
      <c r="W3" s="94" t="s">
        <v>32</v>
      </c>
      <c r="X3" s="94" t="s">
        <v>33</v>
      </c>
      <c r="Y3" s="94" t="s">
        <v>34</v>
      </c>
      <c r="Z3" s="95" t="s">
        <v>35</v>
      </c>
      <c r="AA3" s="96" t="s">
        <v>46</v>
      </c>
      <c r="AB3" s="97" t="s">
        <v>45</v>
      </c>
    </row>
    <row r="4" spans="2:28" ht="14.4" customHeight="1" x14ac:dyDescent="0.3">
      <c r="B4" s="98" t="s">
        <v>38</v>
      </c>
      <c r="C4" s="99" t="s">
        <v>59</v>
      </c>
      <c r="D4" s="100"/>
      <c r="E4" s="100"/>
      <c r="F4" s="101" t="s">
        <v>16</v>
      </c>
      <c r="G4" s="102" t="s">
        <v>42</v>
      </c>
      <c r="H4" s="103" t="s">
        <v>43</v>
      </c>
      <c r="I4" s="103" t="s">
        <v>44</v>
      </c>
      <c r="J4" s="78" t="s">
        <v>30</v>
      </c>
      <c r="K4" s="102" t="s">
        <v>42</v>
      </c>
      <c r="L4" s="103" t="s">
        <v>43</v>
      </c>
      <c r="M4" s="103" t="s">
        <v>44</v>
      </c>
      <c r="N4" s="78" t="s">
        <v>24</v>
      </c>
      <c r="O4" s="102" t="s">
        <v>42</v>
      </c>
      <c r="P4" s="103" t="s">
        <v>43</v>
      </c>
      <c r="Q4" s="103" t="s">
        <v>44</v>
      </c>
      <c r="R4" s="78" t="s">
        <v>27</v>
      </c>
      <c r="T4" s="148" t="str">
        <f ca="1">IF(AA4="","",IF(AB4&lt;&gt;"",AB4,RANK(AA4,$AA$4:$AA$19)))</f>
        <v/>
      </c>
      <c r="U4" s="151">
        <f ca="1">COUNTIF(F5:R5,"G")*2</f>
        <v>0</v>
      </c>
      <c r="V4" s="154">
        <f ca="1">SUM(J6,N6,R6)</f>
        <v>0</v>
      </c>
      <c r="W4" s="157" t="str">
        <f ca="1">IF(Z4&lt;&gt;0,ROUNDDOWN(Y4/Z4,3),"")</f>
        <v/>
      </c>
      <c r="X4" s="157">
        <f ca="1">MAX(J7,N7,R7)</f>
        <v>0</v>
      </c>
      <c r="Y4" s="160">
        <f ca="1">SUM(G5:I5,K5:M5,O5:Q5)</f>
        <v>0</v>
      </c>
      <c r="Z4" s="142">
        <f ca="1">SUM(G6:I6,K6:M6,O6:Q6)</f>
        <v>0</v>
      </c>
      <c r="AA4" s="145" t="str">
        <f ca="1">IF(W4&lt;&gt;"",(U4*10000000)+(V4*100000)+(W4*10000)+X4,"")</f>
        <v/>
      </c>
      <c r="AB4" s="137"/>
    </row>
    <row r="5" spans="2:28" ht="14.4" customHeight="1" x14ac:dyDescent="0.3">
      <c r="B5" s="140" t="str">
        <f>Préparation!$A$3</f>
        <v>BLOIS</v>
      </c>
      <c r="C5" s="104" t="s">
        <v>54</v>
      </c>
      <c r="D5" s="105"/>
      <c r="E5" s="105"/>
      <c r="F5" s="106" t="s">
        <v>36</v>
      </c>
      <c r="G5" s="107" t="str" cm="1">
        <f t="array" aca="1" ref="G5" ca="1">IF(INDIRECT("'"&amp;J4&amp;"'!$D$13")&lt;&gt;"",INDIRECT("'"&amp;J4&amp;"'!$D$13"),"")</f>
        <v/>
      </c>
      <c r="H5" s="108" t="str" cm="1">
        <f t="array" aca="1" ref="H5" ca="1">IF(INDIRECT("'"&amp;J4&amp;"'!$D$16")&lt;&gt;"",INDIRECT("'"&amp;J4&amp;"'!$D$16"),"")</f>
        <v/>
      </c>
      <c r="I5" s="108" t="str" cm="1">
        <f t="array" aca="1" ref="I5" ca="1">IF(INDIRECT("'"&amp;J4&amp;"'!$D$20")&lt;&gt;"",INDIRECT("'"&amp;J4&amp;"'!$D$20"),"")</f>
        <v/>
      </c>
      <c r="J5" s="109" t="str">
        <f ca="1">IF(COUNTIF(G7:I7,"Err!")&gt;0,"Err!",IF(I5="","",IF(J6&gt;PtMatch,"G","P")))</f>
        <v/>
      </c>
      <c r="K5" s="107" t="str" cm="1">
        <f t="array" aca="1" ref="K5" ca="1">IF(INDIRECT("'"&amp;N4&amp;"'!$D$13")&lt;&gt;"",INDIRECT("'"&amp;N4&amp;"'!$D$13"),"")</f>
        <v/>
      </c>
      <c r="L5" s="108" t="str" cm="1">
        <f t="array" aca="1" ref="L5" ca="1">IF(INDIRECT("'"&amp;N4&amp;"'!$D$16")&lt;&gt;"",INDIRECT("'"&amp;N4&amp;"'!$D$16"),"")</f>
        <v/>
      </c>
      <c r="M5" s="108" t="str" cm="1">
        <f t="array" aca="1" ref="M5" ca="1">IF(INDIRECT("'"&amp;N4&amp;"'!$D$20")&lt;&gt;"",INDIRECT("'"&amp;N4&amp;"'!$D$20"),"")</f>
        <v/>
      </c>
      <c r="N5" s="109" t="str">
        <f ca="1">IF(COUNTIF(K7:M7,"Err!")&gt;0,"Err!",IF(M5="","",IF(N6&gt;PtMatch,"G","P")))</f>
        <v/>
      </c>
      <c r="O5" s="107" t="str" cm="1">
        <f t="array" aca="1" ref="O5" ca="1">IF(INDIRECT("'"&amp;R4&amp;"'!$D$13")&lt;&gt;"",INDIRECT("'"&amp;R4&amp;"'!$D$13"),"")</f>
        <v/>
      </c>
      <c r="P5" s="108" t="str" cm="1">
        <f t="array" aca="1" ref="P5" ca="1">IF(INDIRECT("'"&amp;R4&amp;"'!$D$16")&lt;&gt;"",INDIRECT("'"&amp;R4&amp;"'!$D$16"),"")</f>
        <v/>
      </c>
      <c r="Q5" s="108" t="str" cm="1">
        <f t="array" aca="1" ref="Q5" ca="1">IF(INDIRECT("'"&amp;R4&amp;"'!$D$20")&lt;&gt;"",INDIRECT("'"&amp;R4&amp;"'!$D$20"),"")</f>
        <v/>
      </c>
      <c r="R5" s="109" t="str">
        <f ca="1">IF(COUNTIF(O7:Q7,"Err!")&gt;0,"Err!",IF(Q5="","",IF(R6&gt;PtMatch,"G","P")))</f>
        <v/>
      </c>
      <c r="T5" s="149"/>
      <c r="U5" s="152"/>
      <c r="V5" s="155"/>
      <c r="W5" s="158"/>
      <c r="X5" s="158"/>
      <c r="Y5" s="158"/>
      <c r="Z5" s="143"/>
      <c r="AA5" s="146"/>
      <c r="AB5" s="138"/>
    </row>
    <row r="6" spans="2:28" ht="15" customHeight="1" x14ac:dyDescent="0.3">
      <c r="B6" s="141"/>
      <c r="C6" s="110" t="s">
        <v>35</v>
      </c>
      <c r="D6" s="111"/>
      <c r="E6" s="111"/>
      <c r="F6" s="112" t="s">
        <v>55</v>
      </c>
      <c r="G6" s="107" t="str" cm="1">
        <f t="array" aca="1" ref="G6" ca="1">IF(INDIRECT("'"&amp;J4&amp;"'!$F$13")&lt;&gt;"",INDIRECT("'"&amp;J4&amp;"'!$F$13"),"")</f>
        <v/>
      </c>
      <c r="H6" s="108" t="str" cm="1">
        <f t="array" aca="1" ref="H6" ca="1">IF(INDIRECT("'"&amp;J4&amp;"'!$F$16")&lt;&gt;"",INDIRECT("'"&amp;J4&amp;"'!$F$16"),"")</f>
        <v/>
      </c>
      <c r="I6" s="108" t="str" cm="1">
        <f t="array" aca="1" ref="I6" ca="1">IF(INDIRECT("'"&amp;J4&amp;"'!$F$20")&lt;&gt;"",INDIRECT("'"&amp;J4&amp;"'!$F$20"),"")</f>
        <v/>
      </c>
      <c r="J6" s="113" t="str">
        <f ca="1">IF(G5="","",SUM(COUNTIF(G5,Préparation!$C$2),COUNTIF(H5,Préparation!$D$2),COUNTIF(I5,Préparation!$E$2))*PtMatch)</f>
        <v/>
      </c>
      <c r="K6" s="107" t="str" cm="1">
        <f t="array" aca="1" ref="K6" ca="1">IF(INDIRECT("'"&amp;N4&amp;"'!$F$13")&lt;&gt;"",INDIRECT("'"&amp;N4&amp;"'!$F$13"),"")</f>
        <v/>
      </c>
      <c r="L6" s="108" t="str" cm="1">
        <f t="array" aca="1" ref="L6" ca="1">IF(INDIRECT("'"&amp;N4&amp;"'!$F$16")&lt;&gt;"",INDIRECT("'"&amp;N4&amp;"'!$F$16"),"")</f>
        <v/>
      </c>
      <c r="M6" s="108" t="str" cm="1">
        <f t="array" aca="1" ref="M6" ca="1">IF(INDIRECT("'"&amp;N4&amp;"'!$F$20")&lt;&gt;"",INDIRECT("'"&amp;N4&amp;"'!$F$20"),"")</f>
        <v/>
      </c>
      <c r="N6" s="113" t="str">
        <f ca="1">IF(K5="","",SUM(COUNTIF(K5,Préparation!$C$2),COUNTIF(L5,Préparation!$D$2),COUNTIF(M5,Préparation!$E$2))*PtMatch)</f>
        <v/>
      </c>
      <c r="O6" s="107" t="str" cm="1">
        <f t="array" aca="1" ref="O6" ca="1">IF(INDIRECT("'"&amp;R4&amp;"'!$F$13")&lt;&gt;"",INDIRECT("'"&amp;R4&amp;"'!$F$13"),"")</f>
        <v/>
      </c>
      <c r="P6" s="108" t="str" cm="1">
        <f t="array" aca="1" ref="P6" ca="1">IF(INDIRECT("'"&amp;R4&amp;"'!$F$16")&lt;&gt;"",INDIRECT("'"&amp;R4&amp;"'!$F$16"),"")</f>
        <v/>
      </c>
      <c r="Q6" s="108" t="str" cm="1">
        <f t="array" aca="1" ref="Q6" ca="1">IF(INDIRECT("'"&amp;R4&amp;"'!$F$20")&lt;&gt;"",INDIRECT("'"&amp;R4&amp;"'!$F$20"),"")</f>
        <v/>
      </c>
      <c r="R6" s="113" t="str">
        <f ca="1">IF(O5="","",SUM(COUNTIF(O5,Préparation!$C$2),COUNTIF(P5,Préparation!$D$2),COUNTIF(Q5,Préparation!$E$2))*PtMatch)</f>
        <v/>
      </c>
      <c r="T6" s="149"/>
      <c r="U6" s="152"/>
      <c r="V6" s="155"/>
      <c r="W6" s="158"/>
      <c r="X6" s="158"/>
      <c r="Y6" s="158"/>
      <c r="Z6" s="143"/>
      <c r="AA6" s="146"/>
      <c r="AB6" s="138"/>
    </row>
    <row r="7" spans="2:28" ht="14.4" customHeight="1" thickBot="1" x14ac:dyDescent="0.35">
      <c r="B7" s="114"/>
      <c r="C7" s="115"/>
      <c r="D7" s="116"/>
      <c r="E7" s="116"/>
      <c r="F7" s="112" t="s">
        <v>37</v>
      </c>
      <c r="G7" s="117" t="str">
        <f ca="1">IF(_xlfn.XOR(G5&lt;&gt;"",G6&lt;&gt;""),"...",IF(AND(G5&lt;&gt;"",G6&lt;&gt;"",COUNTIF(G5,Préparation!$C$2)+COUNTIF(G6,Préparation!$C$2)&lt;&gt;1),"Err!",""))</f>
        <v/>
      </c>
      <c r="H7" s="118" t="str">
        <f ca="1">IF(_xlfn.XOR(H5&lt;&gt;"",H6&lt;&gt;""),"...",IF(AND(H5&lt;&gt;"",H6&lt;&gt;"",COUNTIF(H5,Préparation!$D$2)+COUNTIF(H6,Préparation!$D$2)&lt;&gt;1),"Err!",""))</f>
        <v/>
      </c>
      <c r="I7" s="118" t="str">
        <f ca="1">IF(_xlfn.XOR(I5&lt;&gt;"",I6&lt;&gt;""),"...",IF(AND(I5&lt;&gt;"",I6&lt;&gt;"",COUNTIF(I5,Préparation!$E$2)+COUNTIF(I6,Préparation!$E$2)&lt;&gt;1),"Err!",""))</f>
        <v/>
      </c>
      <c r="J7" s="119" t="str">
        <f ca="1">IF(J5="","",IF(SUM(G6:I6)&lt;&gt;0,ROUNDDOWN(SUM(G5:I5)/SUM(G6:I6),3),""))</f>
        <v/>
      </c>
      <c r="K7" s="117" t="str">
        <f ca="1">IF(_xlfn.XOR(K5&lt;&gt;"",K6&lt;&gt;""),"...",IF(AND(K5&lt;&gt;"",K6&lt;&gt;"",COUNTIF(K5,Préparation!$C$2)+COUNTIF(K6,Préparation!$C$2)&lt;&gt;1),"Err!",""))</f>
        <v/>
      </c>
      <c r="L7" s="118" t="str">
        <f ca="1">IF(_xlfn.XOR(L5&lt;&gt;"",L6&lt;&gt;""),"...",IF(AND(L5&lt;&gt;"",L6&lt;&gt;"",COUNTIF(L5,Préparation!$D$2)+COUNTIF(L6,Préparation!$D$2)&lt;&gt;1),"Err!",""))</f>
        <v/>
      </c>
      <c r="M7" s="118" t="str">
        <f ca="1">IF(_xlfn.XOR(M5&lt;&gt;"",M6&lt;&gt;""),"...",IF(AND(M5&lt;&gt;"",M6&lt;&gt;"",COUNTIF(M5,Préparation!$E$2)+COUNTIF(M6,Préparation!$E$2)&lt;&gt;1),"Err!",""))</f>
        <v/>
      </c>
      <c r="N7" s="119" t="str">
        <f ca="1">IF(N5="","",IF(SUM(K6:M6)&lt;&gt;0,ROUNDDOWN(SUM(K5:M5)/SUM(K6:M6),3),""))</f>
        <v/>
      </c>
      <c r="O7" s="117" t="str">
        <f ca="1">IF(_xlfn.XOR(O5&lt;&gt;"",O6&lt;&gt;""),"...",IF(AND(O5&lt;&gt;"",O6&lt;&gt;"",COUNTIF(O5,Préparation!$C$2)+COUNTIF(O6,Préparation!$C$2)&lt;&gt;1),"Err!",""))</f>
        <v/>
      </c>
      <c r="P7" s="118" t="str">
        <f ca="1">IF(_xlfn.XOR(P5&lt;&gt;"",P6&lt;&gt;""),"...",IF(AND(P5&lt;&gt;"",P6&lt;&gt;"",COUNTIF(P5,Préparation!$D$2)+COUNTIF(P6,Préparation!$D$2)&lt;&gt;1),"Err!",""))</f>
        <v/>
      </c>
      <c r="Q7" s="118" t="str">
        <f ca="1">IF(_xlfn.XOR(Q5&lt;&gt;"",Q6&lt;&gt;""),"...",IF(AND(Q5&lt;&gt;"",Q6&lt;&gt;"",COUNTIF(Q5,Préparation!$E$2)+COUNTIF(Q6,Préparation!$E$2)&lt;&gt;1),"Err!",""))</f>
        <v/>
      </c>
      <c r="R7" s="119" t="str">
        <f ca="1">IF(R5="","",IF(SUM(O6:Q6)&lt;&gt;0,ROUNDDOWN(SUM(O5:Q5)/SUM(O6:Q6),3),""))</f>
        <v/>
      </c>
      <c r="T7" s="150"/>
      <c r="U7" s="153"/>
      <c r="V7" s="156"/>
      <c r="W7" s="159"/>
      <c r="X7" s="159"/>
      <c r="Y7" s="159"/>
      <c r="Z7" s="144"/>
      <c r="AA7" s="147"/>
      <c r="AB7" s="139"/>
    </row>
    <row r="8" spans="2:28" ht="14.4" customHeight="1" x14ac:dyDescent="0.3">
      <c r="B8" s="120" t="s">
        <v>39</v>
      </c>
      <c r="C8" s="102" t="s">
        <v>42</v>
      </c>
      <c r="D8" s="103" t="s">
        <v>43</v>
      </c>
      <c r="E8" s="103" t="s">
        <v>44</v>
      </c>
      <c r="F8" s="78" t="str">
        <f>J4</f>
        <v>E1-E2</v>
      </c>
      <c r="G8" s="121"/>
      <c r="H8" s="121"/>
      <c r="I8" s="121"/>
      <c r="J8" s="121"/>
      <c r="K8" s="102" t="s">
        <v>42</v>
      </c>
      <c r="L8" s="103" t="s">
        <v>43</v>
      </c>
      <c r="M8" s="103" t="s">
        <v>44</v>
      </c>
      <c r="N8" s="78" t="s">
        <v>28</v>
      </c>
      <c r="O8" s="102" t="s">
        <v>42</v>
      </c>
      <c r="P8" s="103" t="s">
        <v>43</v>
      </c>
      <c r="Q8" s="103" t="s">
        <v>44</v>
      </c>
      <c r="R8" s="78" t="s">
        <v>29</v>
      </c>
      <c r="T8" s="148" t="str">
        <f ca="1">IF(AA8="","",IF(AB8&lt;&gt;"",AB8,RANK(AA8,$AA$4:$AA$19)))</f>
        <v/>
      </c>
      <c r="U8" s="151">
        <f ca="1">COUNTIF(F9:R9,"G")*2</f>
        <v>0</v>
      </c>
      <c r="V8" s="154">
        <f ca="1">SUM(F10,N10,R10)</f>
        <v>0</v>
      </c>
      <c r="W8" s="157" t="str">
        <f ca="1">IF(Z8&lt;&gt;0,ROUNDDOWN(Y8/Z8,3),"")</f>
        <v/>
      </c>
      <c r="X8" s="157">
        <f ca="1">MAX(F11,N11,R11)</f>
        <v>0</v>
      </c>
      <c r="Y8" s="160">
        <f ca="1">SUM(C9:E9,K9:M9,O9:Q9)</f>
        <v>0</v>
      </c>
      <c r="Z8" s="142">
        <f ca="1">SUM(C10:E10,K10:M10,O10:Q10)</f>
        <v>0</v>
      </c>
      <c r="AA8" s="145" t="str">
        <f ca="1">IF(W8&lt;&gt;"",(U8*10000000)+(V8*100000)+(W8*10000)+X8,"")</f>
        <v/>
      </c>
      <c r="AB8" s="137"/>
    </row>
    <row r="9" spans="2:28" ht="14.4" customHeight="1" x14ac:dyDescent="0.3">
      <c r="B9" s="140" t="str">
        <f>Préparation!$A$4</f>
        <v>MER</v>
      </c>
      <c r="C9" s="107" t="str">
        <f ca="1">IF(G6&lt;&gt;"",G6,"")</f>
        <v/>
      </c>
      <c r="D9" s="108" t="str">
        <f ca="1">IF(H6&lt;&gt;"",H6,"")</f>
        <v/>
      </c>
      <c r="E9" s="108" t="str">
        <f ca="1">IF(I6&lt;&gt;"",I6,"")</f>
        <v/>
      </c>
      <c r="F9" s="109" t="str">
        <f ca="1">IF(COUNTIF(C11:E11,"Err!")&gt;0,"Err!",IF(E9="","",IF(F10&gt;PtMatch,"G","P")))</f>
        <v/>
      </c>
      <c r="G9" s="121"/>
      <c r="H9" s="121"/>
      <c r="I9" s="121"/>
      <c r="J9" s="121"/>
      <c r="K9" s="107" t="str" cm="1">
        <f t="array" aca="1" ref="K9" ca="1">IF(INDIRECT("'"&amp;N8&amp;"'!$D$13")&lt;&gt;"",INDIRECT("'"&amp;N8&amp;"'!$D$13"),"")</f>
        <v/>
      </c>
      <c r="L9" s="108" t="str" cm="1">
        <f t="array" aca="1" ref="L9" ca="1">IF(INDIRECT("'"&amp;N8&amp;"'!$D$16")&lt;&gt;"",INDIRECT("'"&amp;N8&amp;"'!$D$16"),"")</f>
        <v/>
      </c>
      <c r="M9" s="108" t="str" cm="1">
        <f t="array" aca="1" ref="M9" ca="1">IF(INDIRECT("'"&amp;N8&amp;"'!$D$20")&lt;&gt;"",INDIRECT("'"&amp;N8&amp;"'!$D$20"),"")</f>
        <v/>
      </c>
      <c r="N9" s="109" t="str">
        <f ca="1">IF(COUNTIF(K11:M11,"Err!")&gt;0,"Err!",IF(M9="","",IF(N10&gt;PtMatch,"G","P")))</f>
        <v/>
      </c>
      <c r="O9" s="107" t="str" cm="1">
        <f t="array" aca="1" ref="O9" ca="1">IF(INDIRECT("'"&amp;R8&amp;"'!$D$13")&lt;&gt;"",INDIRECT("'"&amp;R8&amp;"'!$D$13"),"")</f>
        <v/>
      </c>
      <c r="P9" s="108" t="str" cm="1">
        <f t="array" aca="1" ref="P9" ca="1">IF(INDIRECT("'"&amp;R8&amp;"'!$D$16")&lt;&gt;"",INDIRECT("'"&amp;R8&amp;"'!$D$16"),"")</f>
        <v/>
      </c>
      <c r="Q9" s="108" t="str" cm="1">
        <f t="array" aca="1" ref="Q9" ca="1">IF(INDIRECT("'"&amp;R8&amp;"'!$D$20")&lt;&gt;"",INDIRECT("'"&amp;R8&amp;"'!$D$20"),"")</f>
        <v/>
      </c>
      <c r="R9" s="109" t="str">
        <f ca="1">IF(COUNTIF(O11:Q11,"Err!")&gt;0,"Err!",IF(Q9="","",IF(R10&gt;PtMatch,"G","P")))</f>
        <v/>
      </c>
      <c r="T9" s="149"/>
      <c r="U9" s="152"/>
      <c r="V9" s="155"/>
      <c r="W9" s="158"/>
      <c r="X9" s="158"/>
      <c r="Y9" s="158"/>
      <c r="Z9" s="143"/>
      <c r="AA9" s="146"/>
      <c r="AB9" s="138"/>
    </row>
    <row r="10" spans="2:28" ht="15" customHeight="1" x14ac:dyDescent="0.3">
      <c r="B10" s="141"/>
      <c r="C10" s="107" t="str">
        <f ca="1">IF(G5&lt;&gt;"",G5,"")</f>
        <v/>
      </c>
      <c r="D10" s="108" t="str">
        <f ca="1">IF(H5&lt;&gt;"",H5,"")</f>
        <v/>
      </c>
      <c r="E10" s="108" t="str">
        <f ca="1">IF(I5&lt;&gt;"",I5,"")</f>
        <v/>
      </c>
      <c r="F10" s="113" t="str">
        <f ca="1">IF(C9="","",SUM(COUNTIF(C9,Préparation!$C$2),COUNTIF(D9,Préparation!$D$2),COUNTIF(E9,Préparation!$E$2))*PtMatch)</f>
        <v/>
      </c>
      <c r="G10" s="122"/>
      <c r="H10" s="122"/>
      <c r="I10" s="122"/>
      <c r="J10" s="123"/>
      <c r="K10" s="107" t="str" cm="1">
        <f t="array" aca="1" ref="K10" ca="1">IF(INDIRECT("'"&amp;N8&amp;"'!$F$13")&lt;&gt;"",INDIRECT("'"&amp;N8&amp;"'!$F$13"),"")</f>
        <v/>
      </c>
      <c r="L10" s="108" t="str" cm="1">
        <f t="array" aca="1" ref="L10" ca="1">IF(INDIRECT("'"&amp;N8&amp;"'!$F$16")&lt;&gt;"",INDIRECT("'"&amp;N8&amp;"'!$F$16"),"")</f>
        <v/>
      </c>
      <c r="M10" s="108" t="str" cm="1">
        <f t="array" aca="1" ref="M10" ca="1">IF(INDIRECT("'"&amp;N8&amp;"'!$F$20")&lt;&gt;"",INDIRECT("'"&amp;N8&amp;"'!$F$20"),"")</f>
        <v/>
      </c>
      <c r="N10" s="113" t="str">
        <f ca="1">IF(K9="","",SUM(COUNTIF(K9,Préparation!$C$2),COUNTIF(L9,Préparation!$D$2),COUNTIF(M9,Préparation!$E$2))*PtMatch)</f>
        <v/>
      </c>
      <c r="O10" s="107" t="str" cm="1">
        <f t="array" aca="1" ref="O10" ca="1">IF(INDIRECT("'"&amp;R8&amp;"'!$F$13")&lt;&gt;"",INDIRECT("'"&amp;R8&amp;"'!$F$13"),"")</f>
        <v/>
      </c>
      <c r="P10" s="108" t="str" cm="1">
        <f t="array" aca="1" ref="P10" ca="1">IF(INDIRECT("'"&amp;R8&amp;"'!$F$16")&lt;&gt;"",INDIRECT("'"&amp;R8&amp;"'!$F$16"),"")</f>
        <v/>
      </c>
      <c r="Q10" s="108" t="str" cm="1">
        <f t="array" aca="1" ref="Q10" ca="1">IF(INDIRECT("'"&amp;R8&amp;"'!$F$20")&lt;&gt;"",INDIRECT("'"&amp;R8&amp;"'!$F$20"),"")</f>
        <v/>
      </c>
      <c r="R10" s="113" t="str">
        <f ca="1">IF(O9="","",SUM(COUNTIF(O9,Préparation!$C$2),COUNTIF(P9,Préparation!$D$2),COUNTIF(Q9,Préparation!$E$2))*PtMatch)</f>
        <v/>
      </c>
      <c r="T10" s="149"/>
      <c r="U10" s="152"/>
      <c r="V10" s="155"/>
      <c r="W10" s="158"/>
      <c r="X10" s="158"/>
      <c r="Y10" s="158"/>
      <c r="Z10" s="143"/>
      <c r="AA10" s="146"/>
      <c r="AB10" s="138"/>
    </row>
    <row r="11" spans="2:28" ht="15" customHeight="1" thickBot="1" x14ac:dyDescent="0.35">
      <c r="B11" s="124"/>
      <c r="C11" s="125" t="str">
        <f ca="1">IF(_xlfn.XOR(C9&lt;&gt;"",C10&lt;&gt;""),"...",IF(AND(C9&lt;&gt;"",C10&lt;&gt;"",COUNTIF(C9,Préparation!$C$2)+COUNTIF(C10,Préparation!$C$2)&lt;&gt;1),"Err!",""))</f>
        <v/>
      </c>
      <c r="D11" s="126" t="str">
        <f ca="1">IF(_xlfn.XOR(D9&lt;&gt;"",D10&lt;&gt;""),"...",IF(AND(D9&lt;&gt;"",D10&lt;&gt;"",COUNTIF(D9,Préparation!$D$2)+COUNTIF(D10,Préparation!$D$2)&lt;&gt;1),"Err!",""))</f>
        <v/>
      </c>
      <c r="E11" s="126" t="str">
        <f ca="1">IF(_xlfn.XOR(E9&lt;&gt;"",E10&lt;&gt;""),"...",IF(AND(E9&lt;&gt;"",E10&lt;&gt;"",COUNTIF(E9,Préparation!$E$2)+COUNTIF(E10,Préparation!$E$2)&lt;&gt;1),"Err!",""))</f>
        <v/>
      </c>
      <c r="F11" s="119" t="str">
        <f ca="1">IF(F9="","",IF(SUM(C10:E10)&lt;&gt;0,ROUNDDOWN(SUM(C9:E9)/SUM(C10:E10),3),""))</f>
        <v/>
      </c>
      <c r="G11" s="127"/>
      <c r="H11" s="127"/>
      <c r="I11" s="127"/>
      <c r="J11" s="128"/>
      <c r="K11" s="117" t="str">
        <f ca="1">IF(_xlfn.XOR(K9&lt;&gt;"",K10&lt;&gt;""),"...",IF(AND(K9&lt;&gt;"",K10&lt;&gt;"",COUNTIF(K9,Préparation!$C$2)+COUNTIF(K10,Préparation!$C$2)&lt;&gt;1),"Err!",""))</f>
        <v/>
      </c>
      <c r="L11" s="118" t="str">
        <f ca="1">IF(_xlfn.XOR(L9&lt;&gt;"",L10&lt;&gt;""),"...",IF(AND(L9&lt;&gt;"",L10&lt;&gt;"",COUNTIF(L9,Préparation!$D$2)+COUNTIF(L10,Préparation!$D$2)&lt;&gt;1),"Err!",""))</f>
        <v/>
      </c>
      <c r="M11" s="118" t="str">
        <f ca="1">IF(_xlfn.XOR(M9&lt;&gt;"",M10&lt;&gt;""),"...",IF(AND(M9&lt;&gt;"",M10&lt;&gt;"",COUNTIF(M9,Préparation!$E$2)+COUNTIF(M10,Préparation!$E$2)&lt;&gt;1),"Err!",""))</f>
        <v/>
      </c>
      <c r="N11" s="119" t="str">
        <f ca="1">IF(N9="","",IF(SUM(K10:M10)&lt;&gt;0,ROUNDDOWN(SUM(K9:M9)/SUM(K10:M10),3),""))</f>
        <v/>
      </c>
      <c r="O11" s="117" t="str">
        <f ca="1">IF(_xlfn.XOR(O9&lt;&gt;"",O10&lt;&gt;""),"...",IF(AND(O9&lt;&gt;"",O10&lt;&gt;"",COUNTIF(O9,Préparation!$C$2)+COUNTIF(O10,Préparation!$C$2)&lt;&gt;1),"Err!",""))</f>
        <v/>
      </c>
      <c r="P11" s="118" t="str">
        <f ca="1">IF(_xlfn.XOR(P9&lt;&gt;"",P10&lt;&gt;""),"...",IF(AND(P9&lt;&gt;"",P10&lt;&gt;"",COUNTIF(P9,Préparation!$D$2)+COUNTIF(P10,Préparation!$D$2)&lt;&gt;1),"Err!",""))</f>
        <v/>
      </c>
      <c r="Q11" s="118" t="str">
        <f ca="1">IF(_xlfn.XOR(Q9&lt;&gt;"",Q10&lt;&gt;""),"...",IF(AND(Q9&lt;&gt;"",Q10&lt;&gt;"",COUNTIF(Q9,Préparation!$E$2)+COUNTIF(Q10,Préparation!$E$2)&lt;&gt;1),"Err!",""))</f>
        <v/>
      </c>
      <c r="R11" s="119" t="str">
        <f ca="1">IF(R9="","",IF(SUM(O10:Q10)&lt;&gt;0,ROUNDDOWN(SUM(O9:Q9)/SUM(O10:Q10),3),""))</f>
        <v/>
      </c>
      <c r="T11" s="150"/>
      <c r="U11" s="153"/>
      <c r="V11" s="156"/>
      <c r="W11" s="159"/>
      <c r="X11" s="159"/>
      <c r="Y11" s="159"/>
      <c r="Z11" s="144"/>
      <c r="AA11" s="147"/>
      <c r="AB11" s="139"/>
    </row>
    <row r="12" spans="2:28" ht="14.4" customHeight="1" x14ac:dyDescent="0.3">
      <c r="B12" s="98" t="s">
        <v>40</v>
      </c>
      <c r="C12" s="102" t="s">
        <v>42</v>
      </c>
      <c r="D12" s="103" t="s">
        <v>43</v>
      </c>
      <c r="E12" s="103" t="s">
        <v>44</v>
      </c>
      <c r="F12" s="78" t="str">
        <f>N4</f>
        <v>E1-E3</v>
      </c>
      <c r="G12" s="102" t="s">
        <v>42</v>
      </c>
      <c r="H12" s="103" t="s">
        <v>43</v>
      </c>
      <c r="I12" s="103" t="s">
        <v>44</v>
      </c>
      <c r="J12" s="78" t="str">
        <f>N8</f>
        <v>E2-E3</v>
      </c>
      <c r="K12" s="121"/>
      <c r="L12" s="121"/>
      <c r="M12" s="121"/>
      <c r="N12" s="121"/>
      <c r="O12" s="102" t="s">
        <v>42</v>
      </c>
      <c r="P12" s="103" t="s">
        <v>43</v>
      </c>
      <c r="Q12" s="103" t="s">
        <v>44</v>
      </c>
      <c r="R12" s="78" t="s">
        <v>26</v>
      </c>
      <c r="T12" s="148" t="str">
        <f ca="1">IF(AA12="","",IF(AB12&lt;&gt;"",AB12,RANK(AA12,$AA$4:$AA$19)))</f>
        <v/>
      </c>
      <c r="U12" s="151">
        <f ca="1">COUNTIF(F13:R13,"G")*2</f>
        <v>0</v>
      </c>
      <c r="V12" s="154">
        <f ca="1">SUM(F14,J14,R14)</f>
        <v>0</v>
      </c>
      <c r="W12" s="157" t="str">
        <f ca="1">IF(Z12&lt;&gt;0,ROUNDDOWN(Y12/Z12,3),"")</f>
        <v/>
      </c>
      <c r="X12" s="157">
        <f ca="1">MAX(J15,F15,R15)</f>
        <v>0</v>
      </c>
      <c r="Y12" s="160">
        <f ca="1">SUM(G13:I13,C13:E13,O13:Q13)</f>
        <v>0</v>
      </c>
      <c r="Z12" s="142">
        <f ca="1">SUM(G14:I14,C14:E14,O14:Q14)</f>
        <v>0</v>
      </c>
      <c r="AA12" s="145" t="str">
        <f ca="1">IF(W12&lt;&gt;"",(U12*10000000)+(V12*100000)+(W12*10000)+X12,"")</f>
        <v/>
      </c>
      <c r="AB12" s="137"/>
    </row>
    <row r="13" spans="2:28" ht="14.4" customHeight="1" x14ac:dyDescent="0.3">
      <c r="B13" s="140" t="str">
        <f>Préparation!$A$5</f>
        <v>SAINT DENIS EN VAL</v>
      </c>
      <c r="C13" s="107" t="str">
        <f ca="1">IF(K6&lt;&gt;"",K6,"")</f>
        <v/>
      </c>
      <c r="D13" s="108" t="str">
        <f ca="1">IF(L6&lt;&gt;"",L6,"")</f>
        <v/>
      </c>
      <c r="E13" s="108" t="str">
        <f ca="1">IF(M6&lt;&gt;"",M6,"")</f>
        <v/>
      </c>
      <c r="F13" s="109" t="str">
        <f ca="1">IF(COUNTIF(C15:E15,"Err!")&gt;0,"Err!",IF(E13="","",IF(F14&gt;PtMatch,"G","P")))</f>
        <v/>
      </c>
      <c r="G13" s="107" t="str">
        <f ca="1">IF(K10&lt;&gt;"",K10,"")</f>
        <v/>
      </c>
      <c r="H13" s="108" t="str">
        <f ca="1">IF(L10&lt;&gt;"",L10,"")</f>
        <v/>
      </c>
      <c r="I13" s="108" t="str">
        <f ca="1">IF(M10&lt;&gt;"",M10,"")</f>
        <v/>
      </c>
      <c r="J13" s="109" t="str">
        <f ca="1">IF(COUNTIF(G15:I15,"Err!")&gt;0,"Err!",IF(I13="","",IF(J14&gt;PtMatch,"G","P")))</f>
        <v/>
      </c>
      <c r="K13" s="121"/>
      <c r="L13" s="121"/>
      <c r="M13" s="121"/>
      <c r="N13" s="121"/>
      <c r="O13" s="107" t="str" cm="1">
        <f t="array" aca="1" ref="O13" ca="1">IF(INDIRECT("'"&amp;R12&amp;"'!$D$13")&lt;&gt;"",INDIRECT("'"&amp;R12&amp;"'!$D$13"),"")</f>
        <v/>
      </c>
      <c r="P13" s="108" t="str" cm="1">
        <f t="array" aca="1" ref="P13" ca="1">IF(INDIRECT("'"&amp;R12&amp;"'!$D$16")&lt;&gt;"",INDIRECT("'"&amp;R12&amp;"'!$D$16"),"")</f>
        <v/>
      </c>
      <c r="Q13" s="108" t="str" cm="1">
        <f t="array" aca="1" ref="Q13" ca="1">IF(INDIRECT("'"&amp;R12&amp;"'!$D$20")&lt;&gt;"",INDIRECT("'"&amp;R12&amp;"'!$D$20"),"")</f>
        <v/>
      </c>
      <c r="R13" s="109" t="str">
        <f ca="1">IF(COUNTIF(O15:Q15,"Err!")&gt;0,"Err!",IF(Q13="","",IF(R14&gt;PtMatch,"G","P")))</f>
        <v/>
      </c>
      <c r="T13" s="149"/>
      <c r="U13" s="152"/>
      <c r="V13" s="155"/>
      <c r="W13" s="158"/>
      <c r="X13" s="158"/>
      <c r="Y13" s="158"/>
      <c r="Z13" s="143"/>
      <c r="AA13" s="146"/>
      <c r="AB13" s="138"/>
    </row>
    <row r="14" spans="2:28" ht="14.4" customHeight="1" x14ac:dyDescent="0.3">
      <c r="B14" s="141"/>
      <c r="C14" s="107" t="str">
        <f ca="1">IF(K5&lt;&gt;"",K5,"")</f>
        <v/>
      </c>
      <c r="D14" s="108" t="str">
        <f ca="1">IF(L5&lt;&gt;"",L5,"")</f>
        <v/>
      </c>
      <c r="E14" s="108" t="str">
        <f ca="1">IF(M5&lt;&gt;"",M5,"")</f>
        <v/>
      </c>
      <c r="F14" s="113" t="str">
        <f ca="1">IF(C13="","",SUM(COUNTIF(C13,Préparation!$C$2),COUNTIF(D13,Préparation!$D$2),COUNTIF(E13,Préparation!$E$2))*PtMatch)</f>
        <v/>
      </c>
      <c r="G14" s="107" t="str">
        <f ca="1">IF(K9&lt;&gt;"",K9,"")</f>
        <v/>
      </c>
      <c r="H14" s="108" t="str">
        <f ca="1">IF(L9&lt;&gt;"",L9,"")</f>
        <v/>
      </c>
      <c r="I14" s="108" t="str">
        <f ca="1">IF(M9&lt;&gt;"",M9,"")</f>
        <v/>
      </c>
      <c r="J14" s="113" t="str">
        <f ca="1">IF(G13="","",SUM(COUNTIF(G13,Préparation!$C$2),COUNTIF(H13,Préparation!$D$2),COUNTIF(I13,Préparation!$E$2))*PtMatch)</f>
        <v/>
      </c>
      <c r="K14" s="122"/>
      <c r="L14" s="122"/>
      <c r="M14" s="122"/>
      <c r="N14" s="123"/>
      <c r="O14" s="107" t="str" cm="1">
        <f t="array" aca="1" ref="O14" ca="1">IF(INDIRECT("'"&amp;R12&amp;"'!$F$13")&lt;&gt;"",INDIRECT("'"&amp;R12&amp;"'!$F$13"),"")</f>
        <v/>
      </c>
      <c r="P14" s="108" t="str" cm="1">
        <f t="array" aca="1" ref="P14" ca="1">IF(INDIRECT("'"&amp;R12&amp;"'!$F$16")&lt;&gt;"",INDIRECT("'"&amp;R12&amp;"'!$F$16"),"")</f>
        <v/>
      </c>
      <c r="Q14" s="108" t="str" cm="1">
        <f t="array" aca="1" ref="Q14" ca="1">IF(INDIRECT("'"&amp;R12&amp;"'!$F$20")&lt;&gt;"",INDIRECT("'"&amp;R12&amp;"'!$F$20"),"")</f>
        <v/>
      </c>
      <c r="R14" s="113" t="str">
        <f ca="1">IF(O13="","",SUM(COUNTIF(O13,Préparation!$C$2),COUNTIF(P13,Préparation!$D$2),COUNTIF(Q13,Préparation!$E$2))*PtMatch)</f>
        <v/>
      </c>
      <c r="T14" s="149"/>
      <c r="U14" s="152"/>
      <c r="V14" s="155"/>
      <c r="W14" s="158"/>
      <c r="X14" s="158"/>
      <c r="Y14" s="158"/>
      <c r="Z14" s="143"/>
      <c r="AA14" s="146"/>
      <c r="AB14" s="138"/>
    </row>
    <row r="15" spans="2:28" ht="15" customHeight="1" thickBot="1" x14ac:dyDescent="0.35">
      <c r="B15" s="114"/>
      <c r="C15" s="125" t="str">
        <f ca="1">IF(_xlfn.XOR(C13&lt;&gt;"",C14&lt;&gt;""),"...",IF(AND(C13&lt;&gt;"",C14&lt;&gt;"",COUNTIF(C13,Préparation!$C$2)+COUNTIF(C14,Préparation!$C$2)&lt;&gt;1),"Err!",""))</f>
        <v/>
      </c>
      <c r="D15" s="126" t="str">
        <f ca="1">IF(_xlfn.XOR(D13&lt;&gt;"",D14&lt;&gt;""),"...",IF(AND(D13&lt;&gt;"",D14&lt;&gt;"",COUNTIF(D13,Préparation!$D$2)+COUNTIF(D14,Préparation!$D$2)&lt;&gt;1),"Err!",""))</f>
        <v/>
      </c>
      <c r="E15" s="126" t="str">
        <f ca="1">IF(_xlfn.XOR(E13&lt;&gt;"",E14&lt;&gt;""),"...",IF(AND(E13&lt;&gt;"",E14&lt;&gt;"",COUNTIF(E13,Préparation!$E$2)+COUNTIF(E14,Préparation!$E$2)&lt;&gt;1),"Err!",""))</f>
        <v/>
      </c>
      <c r="F15" s="119" t="str">
        <f ca="1">IF(F13="","",IF(SUM(C14:E14)&lt;&gt;0,ROUNDDOWN(SUM(C13:E13)/SUM(C14:E14),3),""))</f>
        <v/>
      </c>
      <c r="G15" s="125" t="str">
        <f ca="1">IF(_xlfn.XOR(G13&lt;&gt;"",G14&lt;&gt;""),"...",IF(AND(G13&lt;&gt;"",G14&lt;&gt;"",COUNTIF(G13,Préparation!$C$2)+COUNTIF(G14,Préparation!$C$2)&lt;&gt;1),"Err!",""))</f>
        <v/>
      </c>
      <c r="H15" s="126" t="str">
        <f ca="1">IF(_xlfn.XOR(H13&lt;&gt;"",H14&lt;&gt;""),"...",IF(AND(H13&lt;&gt;"",H14&lt;&gt;"",COUNTIF(H13,Préparation!$D$2)+COUNTIF(H14,Préparation!$D$2)&lt;&gt;1),"Err!",""))</f>
        <v/>
      </c>
      <c r="I15" s="126" t="str">
        <f ca="1">IF(_xlfn.XOR(I13&lt;&gt;"",I14&lt;&gt;""),"...",IF(AND(I13&lt;&gt;"",I14&lt;&gt;"",COUNTIF(I13,Préparation!$E$2)+COUNTIF(I14,Préparation!$E$2)&lt;&gt;1),"Err!",""))</f>
        <v/>
      </c>
      <c r="J15" s="119" t="str">
        <f ca="1">IF(J13="","",IF(SUM(G14:I14)&lt;&gt;0,ROUNDDOWN(SUM(G13:I13)/SUM(G14:I14),3),""))</f>
        <v/>
      </c>
      <c r="K15" s="127"/>
      <c r="L15" s="127"/>
      <c r="M15" s="127"/>
      <c r="N15" s="128"/>
      <c r="O15" s="117" t="str">
        <f ca="1">IF(_xlfn.XOR(O13&lt;&gt;"",O14&lt;&gt;""),"...",IF(AND(O13&lt;&gt;"",O14&lt;&gt;"",COUNTIF(O13,Préparation!$C$2)+COUNTIF(O14,Préparation!$C$2)&lt;&gt;1),"Err!",""))</f>
        <v/>
      </c>
      <c r="P15" s="118" t="str">
        <f ca="1">IF(_xlfn.XOR(P13&lt;&gt;"",P14&lt;&gt;""),"...",IF(AND(P13&lt;&gt;"",P14&lt;&gt;"",COUNTIF(P13,Préparation!$D$2)+COUNTIF(P14,Préparation!$D$2)&lt;&gt;1),"Err!",""))</f>
        <v/>
      </c>
      <c r="Q15" s="118" t="str">
        <f ca="1">IF(_xlfn.XOR(Q13&lt;&gt;"",Q14&lt;&gt;""),"...",IF(AND(Q13&lt;&gt;"",Q14&lt;&gt;"",COUNTIF(Q13,Préparation!$E$2)+COUNTIF(Q14,Préparation!$E$2)&lt;&gt;1),"Err!",""))</f>
        <v/>
      </c>
      <c r="R15" s="119" t="str">
        <f ca="1">IF(R13="","",IF(SUM(O14:Q14)&lt;&gt;0,ROUNDDOWN(SUM(O13:Q13)/SUM(O14:Q14),3),""))</f>
        <v/>
      </c>
      <c r="T15" s="150"/>
      <c r="U15" s="153"/>
      <c r="V15" s="156"/>
      <c r="W15" s="159"/>
      <c r="X15" s="159"/>
      <c r="Y15" s="159"/>
      <c r="Z15" s="144"/>
      <c r="AA15" s="147"/>
      <c r="AB15" s="139"/>
    </row>
    <row r="16" spans="2:28" ht="14.4" hidden="1" customHeight="1" x14ac:dyDescent="0.3">
      <c r="B16" s="98" t="s">
        <v>41</v>
      </c>
      <c r="C16" s="102" t="s">
        <v>42</v>
      </c>
      <c r="D16" s="103" t="s">
        <v>43</v>
      </c>
      <c r="E16" s="103" t="s">
        <v>44</v>
      </c>
      <c r="F16" s="78" t="str">
        <f>R4</f>
        <v>E1-E4</v>
      </c>
      <c r="G16" s="102" t="s">
        <v>42</v>
      </c>
      <c r="H16" s="103" t="s">
        <v>43</v>
      </c>
      <c r="I16" s="103" t="s">
        <v>44</v>
      </c>
      <c r="J16" s="78" t="str">
        <f>R8</f>
        <v>E2-E4</v>
      </c>
      <c r="K16" s="102" t="s">
        <v>42</v>
      </c>
      <c r="L16" s="103" t="s">
        <v>43</v>
      </c>
      <c r="M16" s="103" t="s">
        <v>44</v>
      </c>
      <c r="N16" s="78" t="str">
        <f>R12</f>
        <v>E3-E4</v>
      </c>
      <c r="O16" s="121"/>
      <c r="P16" s="121"/>
      <c r="Q16" s="121"/>
      <c r="R16" s="121"/>
      <c r="T16" s="148" t="str">
        <f ca="1">IF(AA16="","",IF(AB16&lt;&gt;"",AB16,RANK(AA16,$AA$4:$AA$19)))</f>
        <v/>
      </c>
      <c r="U16" s="151">
        <f ca="1">COUNTIF(F17:R17,"G")*2</f>
        <v>0</v>
      </c>
      <c r="V16" s="154">
        <f ca="1">SUM(F18,J18,N18)</f>
        <v>0</v>
      </c>
      <c r="W16" s="157" t="str">
        <f ca="1">IF(Z16&lt;&gt;0,ROUNDDOWN(Y16/Z16,3),"")</f>
        <v/>
      </c>
      <c r="X16" s="157">
        <f ca="1">MAX(J19,N19,F19)</f>
        <v>0</v>
      </c>
      <c r="Y16" s="160">
        <f ca="1">SUM(G17:I17,K17:M17,C17:E17)</f>
        <v>0</v>
      </c>
      <c r="Z16" s="142">
        <f ca="1">SUM(G18:I18,K18:M18,C18:E18)</f>
        <v>0</v>
      </c>
      <c r="AA16" s="145" t="str">
        <f ca="1">IF(W16&lt;&gt;"",(U16*10000000)+(V16*100000)+(W16*10000)+X16,"")</f>
        <v/>
      </c>
      <c r="AB16" s="137"/>
    </row>
    <row r="17" spans="2:28" ht="14.4" hidden="1" customHeight="1" x14ac:dyDescent="0.3">
      <c r="B17" s="140" t="str">
        <f>Préparation!$A$6</f>
        <v>EXEMPT</v>
      </c>
      <c r="C17" s="107" t="str">
        <f ca="1">IF(O6&lt;&gt;"",O6,"")</f>
        <v/>
      </c>
      <c r="D17" s="108" t="str">
        <f ca="1">IF(P6&lt;&gt;"",P6,"")</f>
        <v/>
      </c>
      <c r="E17" s="108" t="str">
        <f ca="1">IF(Q6&lt;&gt;"",Q6,"")</f>
        <v/>
      </c>
      <c r="F17" s="109" t="str">
        <f ca="1">IF(COUNTIF(C19:E19,"Err!")&gt;0,"Err!",IF(E17="","",IF(F18&gt;PtMatch,"G","P")))</f>
        <v/>
      </c>
      <c r="G17" s="107" t="str">
        <f ca="1">IF(O10&lt;&gt;"",O10,"")</f>
        <v/>
      </c>
      <c r="H17" s="108" t="str">
        <f ca="1">IF(P10&lt;&gt;"",P10,"")</f>
        <v/>
      </c>
      <c r="I17" s="108" t="str">
        <f ca="1">IF(Q10&lt;&gt;"",Q10,"")</f>
        <v/>
      </c>
      <c r="J17" s="109" t="str">
        <f ca="1">IF(COUNTIF(G19:I19,"Err!")&gt;0,"Err!",IF(I17="","",IF(J18&gt;PtMatch,"G","P")))</f>
        <v/>
      </c>
      <c r="K17" s="107" t="str">
        <f ca="1">IF(O14&lt;&gt;"",O14,"")</f>
        <v/>
      </c>
      <c r="L17" s="108" t="str">
        <f ca="1">IF(P14&lt;&gt;"",P14,"")</f>
        <v/>
      </c>
      <c r="M17" s="108" t="str">
        <f ca="1">IF(Q14&lt;&gt;"",Q14,"")</f>
        <v/>
      </c>
      <c r="N17" s="109" t="str">
        <f ca="1">IF(COUNTIF(K19:M19,"Err!")&gt;0,"Err!",IF(M17="","",IF(N18&gt;PtMatch,"G","P")))</f>
        <v/>
      </c>
      <c r="O17" s="121"/>
      <c r="P17" s="121"/>
      <c r="Q17" s="121"/>
      <c r="R17" s="121"/>
      <c r="T17" s="149"/>
      <c r="U17" s="152"/>
      <c r="V17" s="155"/>
      <c r="W17" s="158"/>
      <c r="X17" s="158"/>
      <c r="Y17" s="158"/>
      <c r="Z17" s="143"/>
      <c r="AA17" s="146"/>
      <c r="AB17" s="138"/>
    </row>
    <row r="18" spans="2:28" ht="14.4" hidden="1" customHeight="1" x14ac:dyDescent="0.3">
      <c r="B18" s="141"/>
      <c r="C18" s="107" t="str">
        <f ca="1">IF(O5&lt;&gt;"",O5,"")</f>
        <v/>
      </c>
      <c r="D18" s="108" t="str">
        <f ca="1">IF(P5&lt;&gt;"",P5,"")</f>
        <v/>
      </c>
      <c r="E18" s="108" t="str">
        <f ca="1">IF(Q5&lt;&gt;"",Q5,"")</f>
        <v/>
      </c>
      <c r="F18" s="113" t="str">
        <f ca="1">IF(C17="","",SUM(COUNTIF(C17,Préparation!$C$2),COUNTIF(D17,Préparation!$D$2),COUNTIF(E17,Préparation!$E$2))*PtMatch)</f>
        <v/>
      </c>
      <c r="G18" s="107" t="str">
        <f ca="1">IF(O9&lt;&gt;"",O9,"")</f>
        <v/>
      </c>
      <c r="H18" s="108" t="str">
        <f ca="1">IF(P9&lt;&gt;"",P9,"")</f>
        <v/>
      </c>
      <c r="I18" s="108" t="str">
        <f ca="1">IF(Q9&lt;&gt;"",Q9,"")</f>
        <v/>
      </c>
      <c r="J18" s="113" t="str">
        <f ca="1">IF(G17="","",SUM(COUNTIF(G17,Préparation!$C$2),COUNTIF(H17,Préparation!$D$2),COUNTIF(I17,Préparation!$E$2))*PtMatch)</f>
        <v/>
      </c>
      <c r="K18" s="107" t="str">
        <f ca="1">IF(O13&lt;&gt;"",O13,"")</f>
        <v/>
      </c>
      <c r="L18" s="108" t="str">
        <f ca="1">IF(P13&lt;&gt;"",P13,"")</f>
        <v/>
      </c>
      <c r="M18" s="108" t="str">
        <f ca="1">IF(Q13&lt;&gt;"",Q13,"")</f>
        <v/>
      </c>
      <c r="N18" s="113" t="str">
        <f ca="1">IF(K17="","",SUM(COUNTIF(K17,Préparation!$C$2),COUNTIF(L17,Préparation!$D$2),COUNTIF(M17,Préparation!$E$2))*PtMatch)</f>
        <v/>
      </c>
      <c r="O18" s="122"/>
      <c r="P18" s="122"/>
      <c r="Q18" s="122"/>
      <c r="R18" s="123"/>
      <c r="T18" s="149"/>
      <c r="U18" s="152"/>
      <c r="V18" s="155"/>
      <c r="W18" s="158"/>
      <c r="X18" s="158"/>
      <c r="Y18" s="158"/>
      <c r="Z18" s="143"/>
      <c r="AA18" s="146"/>
      <c r="AB18" s="138"/>
    </row>
    <row r="19" spans="2:28" ht="15" hidden="1" customHeight="1" thickBot="1" x14ac:dyDescent="0.35">
      <c r="B19" s="114"/>
      <c r="C19" s="125" t="str">
        <f ca="1">IF(_xlfn.XOR(C17&lt;&gt;"",C18&lt;&gt;""),"...",IF(AND(C17&lt;&gt;"",C18&lt;&gt;"",COUNTIF(C17,Préparation!$C$2)+COUNTIF(C18,Préparation!$C$2)&lt;&gt;1),"Err!",""))</f>
        <v/>
      </c>
      <c r="D19" s="126" t="str">
        <f ca="1">IF(_xlfn.XOR(D17&lt;&gt;"",D18&lt;&gt;""),"...",IF(AND(D17&lt;&gt;"",D18&lt;&gt;"",COUNTIF(D17,Préparation!$D$2)+COUNTIF(D18,Préparation!$D$2)&lt;&gt;1),"Err!",""))</f>
        <v/>
      </c>
      <c r="E19" s="126" t="str">
        <f ca="1">IF(_xlfn.XOR(E17&lt;&gt;"",E18&lt;&gt;""),"...",IF(AND(E17&lt;&gt;"",E18&lt;&gt;"",COUNTIF(E17,Préparation!$E$2)+COUNTIF(E18,Préparation!$E$2)&lt;&gt;1),"Err!",""))</f>
        <v/>
      </c>
      <c r="F19" s="119" t="str">
        <f ca="1">IF(F17="","",IF(SUM(C18:E18)&lt;&gt;0,ROUNDDOWN(SUM(C17:E17)/SUM(C18:E18),3),""))</f>
        <v/>
      </c>
      <c r="G19" s="125" t="str">
        <f ca="1">IF(_xlfn.XOR(G17&lt;&gt;"",G18&lt;&gt;""),"...",IF(AND(G17&lt;&gt;"",G18&lt;&gt;"",COUNTIF(G17,Préparation!$C$2)+COUNTIF(G18,Préparation!$C$2)&lt;&gt;1),"Err!",""))</f>
        <v/>
      </c>
      <c r="H19" s="126" t="str">
        <f ca="1">IF(_xlfn.XOR(H17&lt;&gt;"",H18&lt;&gt;""),"...",IF(AND(H17&lt;&gt;"",H18&lt;&gt;"",COUNTIF(H17,Préparation!$D$2)+COUNTIF(H18,Préparation!$D$2)&lt;&gt;1),"Err!",""))</f>
        <v/>
      </c>
      <c r="I19" s="126" t="str">
        <f ca="1">IF(_xlfn.XOR(I17&lt;&gt;"",I18&lt;&gt;""),"...",IF(AND(I17&lt;&gt;"",I18&lt;&gt;"",COUNTIF(I17,Préparation!$E$2)+COUNTIF(I18,Préparation!$E$2)&lt;&gt;1),"Err!",""))</f>
        <v/>
      </c>
      <c r="J19" s="119" t="str">
        <f ca="1">IF(J17="","",IF(SUM(G18:I18)&lt;&gt;0,ROUNDDOWN(SUM(G17:I17)/SUM(G18:I18),3),""))</f>
        <v/>
      </c>
      <c r="K19" s="125" t="str">
        <f ca="1">IF(_xlfn.XOR(K17&lt;&gt;"",K18&lt;&gt;""),"...",IF(AND(K17&lt;&gt;"",K18&lt;&gt;"",COUNTIF(K17,Préparation!$C$2)+COUNTIF(K18,Préparation!$C$2)&lt;&gt;1),"Err!",""))</f>
        <v/>
      </c>
      <c r="L19" s="126" t="str">
        <f ca="1">IF(_xlfn.XOR(L17&lt;&gt;"",L18&lt;&gt;""),"...",IF(AND(L17&lt;&gt;"",L18&lt;&gt;"",COUNTIF(L17,Préparation!$D$2)+COUNTIF(L18,Préparation!$D$2)&lt;&gt;1),"Err!",""))</f>
        <v/>
      </c>
      <c r="M19" s="126" t="str">
        <f ca="1">IF(_xlfn.XOR(M17&lt;&gt;"",M18&lt;&gt;""),"...",IF(AND(M17&lt;&gt;"",M18&lt;&gt;"",COUNTIF(M17,Préparation!$E$2)+COUNTIF(M18,Préparation!$E$2)&lt;&gt;1),"Err!",""))</f>
        <v/>
      </c>
      <c r="N19" s="119" t="str">
        <f ca="1">IF(N17="","",IF(SUM(K18:M18)&lt;&gt;0,ROUNDDOWN(SUM(K17:M17)/SUM(K18:M18),3),""))</f>
        <v/>
      </c>
      <c r="O19" s="127"/>
      <c r="P19" s="127"/>
      <c r="Q19" s="127"/>
      <c r="R19" s="128"/>
      <c r="T19" s="150"/>
      <c r="U19" s="153"/>
      <c r="V19" s="156"/>
      <c r="W19" s="159"/>
      <c r="X19" s="159"/>
      <c r="Y19" s="159"/>
      <c r="Z19" s="144"/>
      <c r="AA19" s="147"/>
      <c r="AB19" s="139"/>
    </row>
  </sheetData>
  <sheetProtection sheet="1" formatColumns="0" formatRows="0"/>
  <mergeCells count="41">
    <mergeCell ref="T1:W1"/>
    <mergeCell ref="Y12:Y15"/>
    <mergeCell ref="Z12:Z15"/>
    <mergeCell ref="AA12:AA15"/>
    <mergeCell ref="T16:T19"/>
    <mergeCell ref="U16:U19"/>
    <mergeCell ref="V16:V19"/>
    <mergeCell ref="W16:W19"/>
    <mergeCell ref="T12:T15"/>
    <mergeCell ref="U12:U15"/>
    <mergeCell ref="V12:V15"/>
    <mergeCell ref="W12:W15"/>
    <mergeCell ref="X12:X15"/>
    <mergeCell ref="AA8:AA11"/>
    <mergeCell ref="X16:X19"/>
    <mergeCell ref="Y16:Y19"/>
    <mergeCell ref="Z16:Z19"/>
    <mergeCell ref="AA16:AA19"/>
    <mergeCell ref="Z8:Z11"/>
    <mergeCell ref="T4:T7"/>
    <mergeCell ref="U4:U7"/>
    <mergeCell ref="V4:V7"/>
    <mergeCell ref="W4:W7"/>
    <mergeCell ref="X4:X7"/>
    <mergeCell ref="Y4:Y7"/>
    <mergeCell ref="AB4:AB7"/>
    <mergeCell ref="AB8:AB11"/>
    <mergeCell ref="AB12:AB15"/>
    <mergeCell ref="AB16:AB19"/>
    <mergeCell ref="B17:B18"/>
    <mergeCell ref="B13:B14"/>
    <mergeCell ref="B5:B6"/>
    <mergeCell ref="B9:B10"/>
    <mergeCell ref="Z4:Z7"/>
    <mergeCell ref="AA4:AA7"/>
    <mergeCell ref="T8:T11"/>
    <mergeCell ref="U8:U11"/>
    <mergeCell ref="V8:V11"/>
    <mergeCell ref="W8:W11"/>
    <mergeCell ref="X8:X11"/>
    <mergeCell ref="Y8:Y11"/>
  </mergeCells>
  <conditionalFormatting sqref="F9">
    <cfRule type="cellIs" dxfId="154" priority="331" operator="equal">
      <formula>"Err!"</formula>
    </cfRule>
    <cfRule type="cellIs" dxfId="153" priority="424" stopIfTrue="1" operator="equal">
      <formula>"P"</formula>
    </cfRule>
    <cfRule type="cellIs" dxfId="152" priority="425" stopIfTrue="1" operator="equal">
      <formula>"G"</formula>
    </cfRule>
  </conditionalFormatting>
  <conditionalFormatting sqref="F13 J13 R13 F17 J17 N17">
    <cfRule type="cellIs" dxfId="151" priority="325" operator="equal">
      <formula>"Err!"</formula>
    </cfRule>
    <cfRule type="cellIs" dxfId="150" priority="326" stopIfTrue="1" operator="equal">
      <formula>"P"</formula>
    </cfRule>
    <cfRule type="cellIs" dxfId="149" priority="327" stopIfTrue="1" operator="equal">
      <formula>"G"</formula>
    </cfRule>
  </conditionalFormatting>
  <conditionalFormatting sqref="G7:I7 K7:M7 O7:Q7 C11:E11 K11:M11 O11:Q11 C15:E15 G15:I15 O15:Q15 C19:E19 G19:I19 K19:M19">
    <cfRule type="cellIs" dxfId="146" priority="334" operator="equal">
      <formula>"Err!"</formula>
    </cfRule>
  </conditionalFormatting>
  <conditionalFormatting sqref="J5 N5 R5 N9 R9">
    <cfRule type="cellIs" dxfId="141" priority="328" operator="equal">
      <formula>"Err!"</formula>
    </cfRule>
    <cfRule type="cellIs" dxfId="140" priority="329" stopIfTrue="1" operator="equal">
      <formula>"P"</formula>
    </cfRule>
    <cfRule type="cellIs" dxfId="139" priority="330" stopIfTrue="1" operator="equal">
      <formula>"G"</formula>
    </cfRule>
  </conditionalFormatting>
  <conditionalFormatting sqref="AB4 AB8 AB12 AB16">
    <cfRule type="expression" dxfId="108" priority="430">
      <formula>AND(AB4="",COUNTIF($U$4:$U$19,U4)=2)</formula>
    </cfRule>
  </conditionalFormatting>
  <hyperlinks>
    <hyperlink ref="J4" location="'E1-E2'!A1" display="E1-E2" xr:uid="{00000000-0004-0000-0400-000000000000}"/>
    <hyperlink ref="F8" location="'E1-E2'!A1" display="'E1-E2'!A1" xr:uid="{00000000-0004-0000-0400-000001000000}"/>
    <hyperlink ref="F12" location="'E1-E3'!A1" display="'E1-E3'!A1" xr:uid="{00000000-0004-0000-0400-000002000000}"/>
    <hyperlink ref="N4" location="'E1-E3'!A1" display="E1-E3" xr:uid="{00000000-0004-0000-0400-000003000000}"/>
    <hyperlink ref="R4" location="'E1-E4'!A1" display="E1-E4" xr:uid="{00000000-0004-0000-0400-000004000000}"/>
    <hyperlink ref="F16" location="'E1-E4'!A1" display="'E1-E4'!A1" xr:uid="{00000000-0004-0000-0400-000005000000}"/>
    <hyperlink ref="N8" location="'E2-E3'!A1" display="E2-E3" xr:uid="{00000000-0004-0000-0400-000006000000}"/>
    <hyperlink ref="J12" location="'E2-E3'!A1" display="'E2-E3'!A1" xr:uid="{00000000-0004-0000-0400-000007000000}"/>
    <hyperlink ref="R8" location="'E2-E4'!A1" display="E2-E4" xr:uid="{00000000-0004-0000-0400-000008000000}"/>
    <hyperlink ref="J16" location="'E2-E4'!A1" display="'E2-E4'!A1" xr:uid="{00000000-0004-0000-0400-000009000000}"/>
    <hyperlink ref="N16" location="'E3-E4'!A1" display="'E3-E4'!A1" xr:uid="{00000000-0004-0000-0400-00000A000000}"/>
    <hyperlink ref="R12" location="'E3-E4'!A1" display="E3-E4" xr:uid="{00000000-0004-0000-0400-00000B000000}"/>
  </hyperlinks>
  <pageMargins left="0.31496062992125984" right="0.31496062992125984" top="0.74803149606299213" bottom="0.74803149606299213" header="0.31496062992125984" footer="0.31496062992125984"/>
  <pageSetup paperSize="9" scale="73" orientation="landscape" horizontalDpi="300" verticalDpi="30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94" operator="equal" id="{FAC92A75-5FE1-4CB5-A12A-86D173CB1E5C}">
            <xm:f>Préparation!$C$2</xm:f>
            <x14:dxf>
              <font>
                <b/>
                <i val="0"/>
                <color rgb="FFFF0000"/>
              </font>
            </x14:dxf>
          </x14:cfRule>
          <x14:cfRule type="cellIs" priority="395" operator="lessThan" id="{12F8463E-FD8B-45BA-AF1E-81887C2CF426}">
            <xm:f>Préparation!$C$2</xm:f>
            <x14:dxf>
              <font>
                <b/>
                <i val="0"/>
                <strike val="0"/>
                <color rgb="FF0000FF"/>
              </font>
            </x14:dxf>
          </x14:cfRule>
          <xm:sqref>G5:G6 C9:C10 C13:C14 G13:G14 C17:C18 G17:G18 K17:K18</xm:sqref>
        </x14:conditionalFormatting>
        <x14:conditionalFormatting xmlns:xm="http://schemas.microsoft.com/office/excel/2006/main">
          <x14:cfRule type="cellIs" priority="391" operator="equal" id="{8EABEE32-027D-42A5-ADF7-F1E0232D4708}">
            <xm:f>Préparation!$D$2</xm:f>
            <x14:dxf>
              <font>
                <b/>
                <i val="0"/>
                <color rgb="FFFF0000"/>
              </font>
            </x14:dxf>
          </x14:cfRule>
          <x14:cfRule type="cellIs" priority="392" operator="lessThan" id="{BA6B1252-515A-4313-85FE-1B8694D1C5E6}">
            <xm:f>Préparation!$D$2</xm:f>
            <x14:dxf>
              <font>
                <b/>
                <i val="0"/>
                <color rgb="FF0000FF"/>
              </font>
            </x14:dxf>
          </x14:cfRule>
          <xm:sqref>H5:H6 D9:D10 D13:D14 H13:H14 D17:D18 H17:H18 L17:L18</xm:sqref>
        </x14:conditionalFormatting>
        <x14:conditionalFormatting xmlns:xm="http://schemas.microsoft.com/office/excel/2006/main">
          <x14:cfRule type="cellIs" priority="389" operator="equal" id="{22B0439D-19F9-4083-8FFF-5F3EC63B3148}">
            <xm:f>Préparation!$E$2</xm:f>
            <x14:dxf>
              <font>
                <b/>
                <i val="0"/>
                <color rgb="FFFF0000"/>
              </font>
            </x14:dxf>
          </x14:cfRule>
          <x14:cfRule type="cellIs" priority="390" operator="lessThan" id="{C30C06CD-636B-4DE1-8C69-031EC39BB327}">
            <xm:f>Préparation!$E$2</xm:f>
            <x14:dxf>
              <font>
                <b/>
                <i val="0"/>
                <color rgb="FF0000FF"/>
              </font>
            </x14:dxf>
          </x14:cfRule>
          <xm:sqref>I5:I6 E9:E10 E13:E14 I13:I14 E17:E18 I17:I18 M17:M18</xm:sqref>
        </x14:conditionalFormatting>
        <x14:conditionalFormatting xmlns:xm="http://schemas.microsoft.com/office/excel/2006/main">
          <x14:cfRule type="cellIs" priority="387" operator="equal" id="{1A305748-FB05-4180-91E7-96334D922DE8}">
            <xm:f>Préparation!$C$2</xm:f>
            <x14:dxf>
              <font>
                <b/>
                <i val="0"/>
                <color rgb="FFFF0000"/>
              </font>
            </x14:dxf>
          </x14:cfRule>
          <x14:cfRule type="cellIs" priority="388" operator="lessThan" id="{59A14740-4624-456C-A277-22669E01D6D4}">
            <xm:f>Préparation!$C$2</xm:f>
            <x14:dxf>
              <font>
                <b/>
                <i val="0"/>
                <strike val="0"/>
                <color rgb="FF0000FF"/>
              </font>
            </x14:dxf>
          </x14:cfRule>
          <xm:sqref>K5:K6</xm:sqref>
        </x14:conditionalFormatting>
        <x14:conditionalFormatting xmlns:xm="http://schemas.microsoft.com/office/excel/2006/main">
          <x14:cfRule type="cellIs" priority="369" operator="equal" id="{F441B724-0064-45DF-AC21-C12EBD88DBBC}">
            <xm:f>Préparation!$C$2</xm:f>
            <x14:dxf>
              <font>
                <b/>
                <i val="0"/>
                <color rgb="FFFF0000"/>
              </font>
            </x14:dxf>
          </x14:cfRule>
          <x14:cfRule type="cellIs" priority="370" operator="lessThan" id="{52714A3E-66C3-47C1-8372-9C0731DCA143}">
            <xm:f>Préparation!$C$2</xm:f>
            <x14:dxf>
              <font>
                <b/>
                <i val="0"/>
                <strike val="0"/>
                <color rgb="FF0000FF"/>
              </font>
            </x14:dxf>
          </x14:cfRule>
          <xm:sqref>K9:K10</xm:sqref>
        </x14:conditionalFormatting>
        <x14:conditionalFormatting xmlns:xm="http://schemas.microsoft.com/office/excel/2006/main">
          <x14:cfRule type="cellIs" priority="385" operator="equal" id="{7C20D5F9-DE29-4CEF-A316-1134E698B965}">
            <xm:f>Préparation!$D$2</xm:f>
            <x14:dxf>
              <font>
                <b/>
                <i val="0"/>
                <color rgb="FFFF0000"/>
              </font>
            </x14:dxf>
          </x14:cfRule>
          <x14:cfRule type="cellIs" priority="386" operator="lessThan" id="{DA008AEF-0810-4948-9427-B1B7B9FB6EEC}">
            <xm:f>Préparation!$D$2</xm:f>
            <x14:dxf>
              <font>
                <b/>
                <i val="0"/>
                <color rgb="FF0000FF"/>
              </font>
            </x14:dxf>
          </x14:cfRule>
          <xm:sqref>L5:L6</xm:sqref>
        </x14:conditionalFormatting>
        <x14:conditionalFormatting xmlns:xm="http://schemas.microsoft.com/office/excel/2006/main">
          <x14:cfRule type="cellIs" priority="367" operator="equal" id="{3942D477-92B8-421B-BE43-44306AA67F88}">
            <xm:f>Préparation!$D$2</xm:f>
            <x14:dxf>
              <font>
                <b/>
                <i val="0"/>
                <color rgb="FFFF0000"/>
              </font>
            </x14:dxf>
          </x14:cfRule>
          <x14:cfRule type="cellIs" priority="368" operator="lessThan" id="{FF9C3638-0249-444E-8F59-1595672EC0E6}">
            <xm:f>Préparation!$D$2</xm:f>
            <x14:dxf>
              <font>
                <b/>
                <i val="0"/>
                <color rgb="FF0000FF"/>
              </font>
            </x14:dxf>
          </x14:cfRule>
          <xm:sqref>L9:L10</xm:sqref>
        </x14:conditionalFormatting>
        <x14:conditionalFormatting xmlns:xm="http://schemas.microsoft.com/office/excel/2006/main">
          <x14:cfRule type="cellIs" priority="383" operator="equal" id="{64C07E8E-2192-424E-96E8-7526C3485801}">
            <xm:f>Préparation!$E$2</xm:f>
            <x14:dxf>
              <font>
                <b/>
                <i val="0"/>
                <color rgb="FFFF0000"/>
              </font>
            </x14:dxf>
          </x14:cfRule>
          <x14:cfRule type="cellIs" priority="384" operator="lessThan" id="{D8AE4775-261C-4D9F-9D34-689BBFBF029E}">
            <xm:f>Préparation!$E$2</xm:f>
            <x14:dxf>
              <font>
                <b/>
                <i val="0"/>
                <color rgb="FF0000FF"/>
              </font>
            </x14:dxf>
          </x14:cfRule>
          <xm:sqref>M5:M6</xm:sqref>
        </x14:conditionalFormatting>
        <x14:conditionalFormatting xmlns:xm="http://schemas.microsoft.com/office/excel/2006/main">
          <x14:cfRule type="cellIs" priority="365" operator="equal" id="{7843FB0D-3548-4601-8AAA-F0CB68530BD0}">
            <xm:f>Préparation!$E$2</xm:f>
            <x14:dxf>
              <font>
                <b/>
                <i val="0"/>
                <color rgb="FFFF0000"/>
              </font>
            </x14:dxf>
          </x14:cfRule>
          <x14:cfRule type="cellIs" priority="366" operator="lessThan" id="{9EF40CDF-AD63-4E72-8AAB-2F78848F8AE9}">
            <xm:f>Préparation!$E$2</xm:f>
            <x14:dxf>
              <font>
                <b/>
                <i val="0"/>
                <color rgb="FF0000FF"/>
              </font>
            </x14:dxf>
          </x14:cfRule>
          <xm:sqref>M9:M10</xm:sqref>
        </x14:conditionalFormatting>
        <x14:conditionalFormatting xmlns:xm="http://schemas.microsoft.com/office/excel/2006/main">
          <x14:cfRule type="cellIs" priority="381" operator="equal" id="{60D32BDD-6536-4DC0-8A20-99A2600EC4D8}">
            <xm:f>Préparation!$C$2</xm:f>
            <x14:dxf>
              <font>
                <b/>
                <i val="0"/>
                <color rgb="FFFF0000"/>
              </font>
            </x14:dxf>
          </x14:cfRule>
          <x14:cfRule type="cellIs" priority="382" operator="lessThan" id="{EC8807A9-24CA-45EB-B5D0-31E9C1F975EF}">
            <xm:f>Préparation!$C$2</xm:f>
            <x14:dxf>
              <font>
                <b/>
                <i val="0"/>
                <strike val="0"/>
                <color rgb="FF0000FF"/>
              </font>
            </x14:dxf>
          </x14:cfRule>
          <xm:sqref>O5:O6</xm:sqref>
        </x14:conditionalFormatting>
        <x14:conditionalFormatting xmlns:xm="http://schemas.microsoft.com/office/excel/2006/main">
          <x14:cfRule type="cellIs" priority="363" operator="equal" id="{B43B0C7E-1F42-4411-AD2B-42E3295D2EC2}">
            <xm:f>Préparation!$C$2</xm:f>
            <x14:dxf>
              <font>
                <b/>
                <i val="0"/>
                <color rgb="FFFF0000"/>
              </font>
            </x14:dxf>
          </x14:cfRule>
          <x14:cfRule type="cellIs" priority="364" operator="lessThan" id="{BE7711EF-3FF0-45B9-8928-89FE72C14686}">
            <xm:f>Préparation!$C$2</xm:f>
            <x14:dxf>
              <font>
                <b/>
                <i val="0"/>
                <strike val="0"/>
                <color rgb="FF0000FF"/>
              </font>
            </x14:dxf>
          </x14:cfRule>
          <xm:sqref>O9:O10</xm:sqref>
        </x14:conditionalFormatting>
        <x14:conditionalFormatting xmlns:xm="http://schemas.microsoft.com/office/excel/2006/main">
          <x14:cfRule type="cellIs" priority="351" operator="equal" id="{1BFA7F12-8735-4C56-BE6C-677B57E7026D}">
            <xm:f>Préparation!$C$2</xm:f>
            <x14:dxf>
              <font>
                <b/>
                <i val="0"/>
                <color rgb="FFFF0000"/>
              </font>
            </x14:dxf>
          </x14:cfRule>
          <x14:cfRule type="cellIs" priority="352" operator="lessThan" id="{63251FA2-D90F-4BF9-A82E-CF33C01CAD3F}">
            <xm:f>Préparation!$C$2</xm:f>
            <x14:dxf>
              <font>
                <b/>
                <i val="0"/>
                <strike val="0"/>
                <color rgb="FF0000FF"/>
              </font>
            </x14:dxf>
          </x14:cfRule>
          <xm:sqref>O13:O14</xm:sqref>
        </x14:conditionalFormatting>
        <x14:conditionalFormatting xmlns:xm="http://schemas.microsoft.com/office/excel/2006/main">
          <x14:cfRule type="cellIs" priority="379" operator="equal" id="{92A0DBD8-CA20-4776-A087-BD39CF11D762}">
            <xm:f>Préparation!$D$2</xm:f>
            <x14:dxf>
              <font>
                <b/>
                <i val="0"/>
                <color rgb="FFFF0000"/>
              </font>
            </x14:dxf>
          </x14:cfRule>
          <x14:cfRule type="cellIs" priority="380" operator="lessThan" id="{2354D50A-D239-40CB-B07E-A7FA724ADC6E}">
            <xm:f>Préparation!$D$2</xm:f>
            <x14:dxf>
              <font>
                <b/>
                <i val="0"/>
                <color rgb="FF0000FF"/>
              </font>
            </x14:dxf>
          </x14:cfRule>
          <xm:sqref>P5:P6</xm:sqref>
        </x14:conditionalFormatting>
        <x14:conditionalFormatting xmlns:xm="http://schemas.microsoft.com/office/excel/2006/main">
          <x14:cfRule type="cellIs" priority="361" operator="equal" id="{CDA85311-0A52-4D72-9F97-30534FE05DE5}">
            <xm:f>Préparation!$D$2</xm:f>
            <x14:dxf>
              <font>
                <b/>
                <i val="0"/>
                <color rgb="FFFF0000"/>
              </font>
            </x14:dxf>
          </x14:cfRule>
          <x14:cfRule type="cellIs" priority="362" operator="lessThan" id="{FE78017A-37EE-4ECF-835C-EFDEAF193823}">
            <xm:f>Préparation!$D$2</xm:f>
            <x14:dxf>
              <font>
                <b/>
                <i val="0"/>
                <color rgb="FF0000FF"/>
              </font>
            </x14:dxf>
          </x14:cfRule>
          <xm:sqref>P9:P10</xm:sqref>
        </x14:conditionalFormatting>
        <x14:conditionalFormatting xmlns:xm="http://schemas.microsoft.com/office/excel/2006/main">
          <x14:cfRule type="cellIs" priority="349" operator="equal" id="{180ACE25-C294-47C1-9E48-D94E2C125F7A}">
            <xm:f>Préparation!$D$2</xm:f>
            <x14:dxf>
              <font>
                <b/>
                <i val="0"/>
                <color rgb="FFFF0000"/>
              </font>
            </x14:dxf>
          </x14:cfRule>
          <x14:cfRule type="cellIs" priority="350" operator="lessThan" id="{6DF23728-20F3-4933-8887-6C1DFB84F224}">
            <xm:f>Préparation!$D$2</xm:f>
            <x14:dxf>
              <font>
                <b/>
                <i val="0"/>
                <color rgb="FF0000FF"/>
              </font>
            </x14:dxf>
          </x14:cfRule>
          <xm:sqref>P13:P14</xm:sqref>
        </x14:conditionalFormatting>
        <x14:conditionalFormatting xmlns:xm="http://schemas.microsoft.com/office/excel/2006/main">
          <x14:cfRule type="cellIs" priority="377" operator="equal" id="{93B8E54F-5D02-4F5C-9BBE-C47E1B3FEAEA}">
            <xm:f>Préparation!$E$2</xm:f>
            <x14:dxf>
              <font>
                <b/>
                <i val="0"/>
                <color rgb="FFFF0000"/>
              </font>
            </x14:dxf>
          </x14:cfRule>
          <x14:cfRule type="cellIs" priority="378" operator="lessThan" id="{09F0521C-6375-46FF-ACAD-8041E6BD66B5}">
            <xm:f>Préparation!$E$2</xm:f>
            <x14:dxf>
              <font>
                <b/>
                <i val="0"/>
                <color rgb="FF0000FF"/>
              </font>
            </x14:dxf>
          </x14:cfRule>
          <xm:sqref>Q5:Q6</xm:sqref>
        </x14:conditionalFormatting>
        <x14:conditionalFormatting xmlns:xm="http://schemas.microsoft.com/office/excel/2006/main">
          <x14:cfRule type="cellIs" priority="359" operator="equal" id="{8202E085-A6E5-4EED-A122-E58A9318014F}">
            <xm:f>Préparation!$E$2</xm:f>
            <x14:dxf>
              <font>
                <b/>
                <i val="0"/>
                <color rgb="FFFF0000"/>
              </font>
            </x14:dxf>
          </x14:cfRule>
          <x14:cfRule type="cellIs" priority="360" operator="lessThan" id="{6FF10F6A-F7B7-424A-8C95-536C095C94CF}">
            <xm:f>Préparation!$E$2</xm:f>
            <x14:dxf>
              <font>
                <b/>
                <i val="0"/>
                <color rgb="FF0000FF"/>
              </font>
            </x14:dxf>
          </x14:cfRule>
          <xm:sqref>Q9:Q10</xm:sqref>
        </x14:conditionalFormatting>
        <x14:conditionalFormatting xmlns:xm="http://schemas.microsoft.com/office/excel/2006/main">
          <x14:cfRule type="cellIs" priority="347" operator="equal" id="{0A21B7C0-9295-4703-9B0A-500C7546E235}">
            <xm:f>Préparation!$E$2</xm:f>
            <x14:dxf>
              <font>
                <b/>
                <i val="0"/>
                <color rgb="FFFF0000"/>
              </font>
            </x14:dxf>
          </x14:cfRule>
          <x14:cfRule type="cellIs" priority="348" operator="lessThan" id="{9AFFAABA-5D7C-4C2C-A700-C0B428D7CFDB}">
            <xm:f>Préparation!$E$2</xm:f>
            <x14:dxf>
              <font>
                <b/>
                <i val="0"/>
                <color rgb="FF0000FF"/>
              </font>
            </x14:dxf>
          </x14:cfRule>
          <xm:sqref>Q13:Q14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FFFF00"/>
  </sheetPr>
  <dimension ref="B1:N23"/>
  <sheetViews>
    <sheetView showGridLines="0" workbookViewId="0">
      <selection activeCell="H23" sqref="H23"/>
    </sheetView>
  </sheetViews>
  <sheetFormatPr baseColWidth="10" defaultColWidth="9.109375" defaultRowHeight="13.2" x14ac:dyDescent="0.25"/>
  <cols>
    <col min="1" max="1" width="3" customWidth="1"/>
    <col min="2" max="2" width="13.6640625" customWidth="1"/>
    <col min="3" max="3" width="30.88671875" customWidth="1"/>
    <col min="4" max="4" width="8.109375" customWidth="1"/>
    <col min="5" max="5" width="3.44140625" customWidth="1"/>
    <col min="6" max="6" width="9" customWidth="1"/>
    <col min="7" max="7" width="30.88671875" customWidth="1"/>
    <col min="8" max="8" width="13.88671875" bestFit="1" customWidth="1"/>
    <col min="9" max="10" width="11.44140625" customWidth="1"/>
    <col min="11" max="11" width="27.109375" customWidth="1"/>
    <col min="12" max="12" width="11.44140625" customWidth="1"/>
    <col min="13" max="13" width="8.44140625" customWidth="1"/>
    <col min="14" max="14" width="1.44140625" customWidth="1"/>
    <col min="15" max="15" width="7.88671875" bestFit="1" customWidth="1"/>
    <col min="16" max="16" width="11.44140625" customWidth="1"/>
    <col min="17" max="17" width="26.44140625" customWidth="1"/>
  </cols>
  <sheetData>
    <row r="1" spans="2:8" ht="13.8" thickBot="1" x14ac:dyDescent="0.3">
      <c r="B1" s="76" t="s">
        <v>48</v>
      </c>
    </row>
    <row r="2" spans="2:8" ht="18" thickBot="1" x14ac:dyDescent="0.35">
      <c r="B2" s="31" t="s">
        <v>30</v>
      </c>
      <c r="C2" s="50" t="str">
        <f>Préparation!A3</f>
        <v>BLOIS</v>
      </c>
      <c r="G2" s="50" t="str">
        <f>Préparation!A4</f>
        <v>MER</v>
      </c>
    </row>
    <row r="3" spans="2:8" x14ac:dyDescent="0.25">
      <c r="C3" s="51" t="str">
        <f>IFERROR(INDEX(Equipes!$A$1:$R$9,2,MATCH(C$2,Equipes!$1:$1,0)),"")</f>
        <v>HAYES Arnaud</v>
      </c>
      <c r="E3" s="52"/>
      <c r="F3" s="52"/>
      <c r="G3" s="51" t="str">
        <f>IFERROR(INDEX(Equipes!$A$1:$R$9,2,MATCH(G$2,Equipes!$1:$1,0)),"")</f>
        <v>CHESNEAU Christophe</v>
      </c>
    </row>
    <row r="4" spans="2:8" x14ac:dyDescent="0.25">
      <c r="C4" s="51" t="str">
        <f>IFERROR(INDEX(Equipes!$A$1:$R$9,3,MATCH(C$2,Equipes!$1:$1,0)),"")</f>
        <v>CHANTERAUD Dominique</v>
      </c>
      <c r="G4" s="51" t="str">
        <f>IFERROR(INDEX(Equipes!$A$1:$R$9,3,MATCH(G$2,Equipes!$1:$1,0)),"")</f>
        <v>FOURRE Cedric</v>
      </c>
    </row>
    <row r="5" spans="2:8" x14ac:dyDescent="0.25">
      <c r="C5" s="51" t="str">
        <f>IFERROR(INDEX(Equipes!$A$1:$R$9,4,MATCH(C$2,Equipes!$1:$1,0)),"")</f>
        <v>ARRACHEPIED Yohan</v>
      </c>
      <c r="G5" s="51" t="str">
        <f>IFERROR(INDEX(Equipes!$A$1:$R$9,4,MATCH(G$2,Equipes!$1:$1,0)),"")</f>
        <v>RUBLINE Pascal</v>
      </c>
    </row>
    <row r="6" spans="2:8" x14ac:dyDescent="0.25">
      <c r="C6" s="51" t="str">
        <f>IFERROR(INDEX(Equipes!$A$1:$R$9,5,MATCH(C$2,Equipes!$1:$1,0)),"")</f>
        <v>ORGEBIN Patrice</v>
      </c>
      <c r="G6" s="51" t="str">
        <f>IFERROR(INDEX(Equipes!$A$1:$R$9,5,MATCH(G$2,Equipes!$1:$1,0)),"")</f>
        <v>PICOT COURNEE Sylvain</v>
      </c>
    </row>
    <row r="7" spans="2:8" x14ac:dyDescent="0.25">
      <c r="C7" s="51" t="str">
        <f>IFERROR(INDEX(Equipes!$A$1:$R$9,6,MATCH(C$2,Equipes!$1:$1,0)),"")</f>
        <v>FONTAINE Isabelle</v>
      </c>
      <c r="G7" s="51" t="str">
        <f>IFERROR(INDEX(Equipes!$A$1:$R$9,6,MATCH(G$2,Equipes!$1:$1,0)),"")</f>
        <v>BOURSEREAU François</v>
      </c>
    </row>
    <row r="8" spans="2:8" x14ac:dyDescent="0.25">
      <c r="C8" s="51" t="str">
        <f>IFERROR(INDEX(Equipes!$A$1:$R$9,7,MATCH(C$2,Equipes!$1:$1,0)),"")</f>
        <v>MARCHISSEAU Stéphane</v>
      </c>
      <c r="G8" s="51">
        <f>IFERROR(INDEX(Equipes!$A$1:$R$9,7,MATCH(G$2,Equipes!$1:$1,0)),"")</f>
        <v>0</v>
      </c>
    </row>
    <row r="9" spans="2:8" x14ac:dyDescent="0.25">
      <c r="C9" s="51" t="str">
        <f>IFERROR(INDEX(Equipes!$A$1:$R$9,8,MATCH(C$2,Equipes!$1:$1,0)),"")</f>
        <v xml:space="preserve"> </v>
      </c>
      <c r="G9" s="51" t="str">
        <f>IFERROR(INDEX(Equipes!$A$1:$R$9,8,MATCH(G$2,Equipes!$1:$1,0)),"")</f>
        <v xml:space="preserve"> </v>
      </c>
    </row>
    <row r="10" spans="2:8" ht="13.8" thickBot="1" x14ac:dyDescent="0.3">
      <c r="C10" s="53" t="str">
        <f>IFERROR(INDEX(Equipes!$A$1:$R$9,9,MATCH(C$2,Equipes!$1:$1,0)),"")</f>
        <v xml:space="preserve"> </v>
      </c>
      <c r="G10" s="53" t="str">
        <f>IFERROR(INDEX(Equipes!$A$1:$R$9,9,MATCH(G$2,Equipes!$1:$1,0)),"")</f>
        <v xml:space="preserve"> </v>
      </c>
    </row>
    <row r="11" spans="2:8" ht="13.8" thickBot="1" x14ac:dyDescent="0.3"/>
    <row r="12" spans="2:8" ht="28.35" customHeight="1" thickBot="1" x14ac:dyDescent="0.3">
      <c r="B12" s="54" t="str">
        <f>"S " &amp; Préparation!C2 &amp; " - D " &amp;Préparation!D2 &amp; " - R " &amp; Préparation!E2</f>
        <v>S 100 - D 100 - R 150</v>
      </c>
      <c r="C12" s="55" t="str">
        <f>IF(C2&lt;&gt;"",C2,"")</f>
        <v>BLOIS</v>
      </c>
      <c r="D12" s="56" t="s">
        <v>4</v>
      </c>
      <c r="E12" s="5"/>
      <c r="F12" s="56" t="s">
        <v>4</v>
      </c>
      <c r="G12" s="55" t="str">
        <f>IF(G2&lt;&gt;"",G2,"")</f>
        <v>MER</v>
      </c>
      <c r="H12" s="57" t="str">
        <f>B12</f>
        <v>S 100 - D 100 - R 150</v>
      </c>
    </row>
    <row r="13" spans="2:8" ht="17.25" customHeight="1" thickBot="1" x14ac:dyDescent="0.3">
      <c r="B13" s="58" t="str">
        <f>"Simple " &amp;Préparation!C2 &amp; " pts"</f>
        <v>Simple 100 pts</v>
      </c>
      <c r="C13" s="33"/>
      <c r="D13" s="46"/>
      <c r="E13" s="6"/>
      <c r="F13" s="48"/>
      <c r="G13" s="34"/>
      <c r="H13" s="59" t="s">
        <v>0</v>
      </c>
    </row>
    <row r="14" spans="2:8" ht="17.25" customHeight="1" x14ac:dyDescent="0.25">
      <c r="B14" s="60" t="s">
        <v>1</v>
      </c>
      <c r="C14" s="35"/>
      <c r="D14" s="61"/>
      <c r="E14" s="6"/>
      <c r="F14" s="61"/>
      <c r="G14" s="36"/>
      <c r="H14" s="62" t="s">
        <v>1</v>
      </c>
    </row>
    <row r="15" spans="2:8" ht="17.25" customHeight="1" x14ac:dyDescent="0.25">
      <c r="B15" s="63"/>
      <c r="C15" s="37"/>
      <c r="D15" s="64"/>
      <c r="E15" s="6"/>
      <c r="F15" s="64"/>
      <c r="G15" s="32"/>
      <c r="H15" s="65"/>
    </row>
    <row r="16" spans="2:8" ht="17.25" customHeight="1" thickBot="1" x14ac:dyDescent="0.3">
      <c r="B16" s="66"/>
      <c r="C16" s="38" t="s">
        <v>14</v>
      </c>
      <c r="D16" s="47"/>
      <c r="E16" s="6"/>
      <c r="F16" s="46"/>
      <c r="G16" s="67" t="s">
        <v>14</v>
      </c>
      <c r="H16" s="68"/>
    </row>
    <row r="17" spans="2:14" ht="17.25" customHeight="1" x14ac:dyDescent="0.25">
      <c r="B17" s="60" t="s">
        <v>2</v>
      </c>
      <c r="C17" s="45"/>
      <c r="D17" s="61"/>
      <c r="E17" s="43"/>
      <c r="F17" s="61"/>
      <c r="G17" s="36"/>
      <c r="H17" s="62" t="s">
        <v>2</v>
      </c>
    </row>
    <row r="18" spans="2:14" ht="17.25" customHeight="1" x14ac:dyDescent="0.25">
      <c r="B18" s="69" t="s">
        <v>18</v>
      </c>
      <c r="C18" s="37"/>
      <c r="D18" s="64"/>
      <c r="E18" s="43"/>
      <c r="F18" s="64"/>
      <c r="G18" s="32"/>
      <c r="H18" s="70" t="str">
        <f>B18</f>
        <v>Changements à</v>
      </c>
    </row>
    <row r="19" spans="2:14" ht="17.25" customHeight="1" x14ac:dyDescent="0.25">
      <c r="B19" s="69" t="str">
        <f>Préparation!$E$2/3 &amp; " et " &amp; Préparation!$E$2/3*2 &amp; " pts"</f>
        <v>50 et 100 pts</v>
      </c>
      <c r="C19" s="39"/>
      <c r="D19" s="64"/>
      <c r="E19" s="43"/>
      <c r="F19" s="64"/>
      <c r="G19" s="32"/>
      <c r="H19" s="70" t="str">
        <f>B19</f>
        <v>50 et 100 pts</v>
      </c>
    </row>
    <row r="20" spans="2:14" ht="17.25" customHeight="1" thickBot="1" x14ac:dyDescent="0.3">
      <c r="B20" s="71"/>
      <c r="C20" s="72" t="s">
        <v>15</v>
      </c>
      <c r="D20" s="46"/>
      <c r="E20" s="6"/>
      <c r="F20" s="46"/>
      <c r="G20" s="67" t="s">
        <v>15</v>
      </c>
      <c r="H20" s="68"/>
    </row>
    <row r="21" spans="2:14" ht="17.25" customHeight="1" x14ac:dyDescent="0.25">
      <c r="B21" s="5"/>
      <c r="C21" s="38"/>
      <c r="D21" s="6"/>
      <c r="E21" s="6"/>
      <c r="F21" s="6"/>
      <c r="G21" s="73"/>
      <c r="H21" s="5"/>
    </row>
    <row r="22" spans="2:14" s="40" customFormat="1" ht="15.6" x14ac:dyDescent="0.3">
      <c r="C22" s="77" t="s">
        <v>57</v>
      </c>
      <c r="D22" s="74"/>
      <c r="E22" s="74"/>
      <c r="F22" s="74"/>
      <c r="G22" s="40" t="str">
        <f>C22</f>
        <v>Signature  capitaine</v>
      </c>
      <c r="H22" s="75"/>
    </row>
    <row r="23" spans="2:14" x14ac:dyDescent="0.25">
      <c r="N23" s="5"/>
    </row>
  </sheetData>
  <sheetProtection sheet="1" objects="1" scenarios="1"/>
  <conditionalFormatting sqref="C22:D22">
    <cfRule type="expression" dxfId="107" priority="17" stopIfTrue="1">
      <formula>$D$22&gt;$F$22</formula>
    </cfRule>
    <cfRule type="expression" dxfId="106" priority="18" stopIfTrue="1">
      <formula>$D$22&lt;$F$22</formula>
    </cfRule>
  </conditionalFormatting>
  <conditionalFormatting sqref="E17">
    <cfRule type="cellIs" dxfId="96" priority="14" stopIfTrue="1" operator="notBetween">
      <formula>0</formula>
      <formula>#REF!</formula>
    </cfRule>
  </conditionalFormatting>
  <conditionalFormatting sqref="E18">
    <cfRule type="cellIs" dxfId="95" priority="16" stopIfTrue="1" operator="notBetween">
      <formula>0</formula>
      <formula>SUM(D17:D18)-E17</formula>
    </cfRule>
  </conditionalFormatting>
  <conditionalFormatting sqref="E19">
    <cfRule type="cellIs" dxfId="94" priority="15" stopIfTrue="1" operator="notBetween">
      <formula>0</formula>
      <formula>#REF!-E19</formula>
    </cfRule>
  </conditionalFormatting>
  <conditionalFormatting sqref="F22:G22">
    <cfRule type="expression" dxfId="93" priority="7" stopIfTrue="1">
      <formula>$F$22&gt;$D$22</formula>
    </cfRule>
    <cfRule type="expression" dxfId="92" priority="8" stopIfTrue="1">
      <formula>$F$22&lt;$D$22</formula>
    </cfRule>
  </conditionalFormatting>
  <conditionalFormatting sqref="G22:H22">
    <cfRule type="expression" dxfId="91" priority="9" stopIfTrue="1">
      <formula>IF($F$22&gt;$D$22,1,0)</formula>
    </cfRule>
    <cfRule type="expression" dxfId="90" priority="10" stopIfTrue="1">
      <formula>IF($F$22&lt;$D$22,1,0)</formula>
    </cfRule>
  </conditionalFormatting>
  <dataValidations count="1">
    <dataValidation type="list" allowBlank="1" showInputMessage="1" showErrorMessage="1" sqref="C13:C15 G13:G15 G17:G19 C17:C19" xr:uid="{00000000-0002-0000-0500-000000000000}">
      <formula1>C$3:C$10</formula1>
    </dataValidation>
  </dataValidations>
  <hyperlinks>
    <hyperlink ref="B1" location="Grille!A1" display="Go to Grille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stopIfTrue="1" operator="notBetween" id="{23AD1B23-A1AA-4D8B-B942-54B3525ACA38}">
            <xm:f>0</xm:f>
            <xm:f>Préparation!$C$2</xm:f>
            <x14:dxf>
              <fill>
                <patternFill>
                  <bgColor indexed="10"/>
                </patternFill>
              </fill>
            </x14:dxf>
          </x14:cfRule>
          <x14:cfRule type="cellIs" priority="12" stopIfTrue="1" operator="equal" id="{DB70DBE0-10A7-4732-9577-81D7FC74EC9C}">
            <xm:f>Préparation!$C$2</xm:f>
            <x14:dxf>
              <font>
                <condense val="0"/>
                <extend val="0"/>
                <color indexed="10"/>
              </font>
            </x14:dxf>
          </x14:cfRule>
          <x14:cfRule type="cellIs" priority="13" stopIfTrue="1" operator="lessThan" id="{7D6A1F3E-991A-45A6-94C8-DDD4B5DC3F2D}">
            <xm:f>Préparation!$C$2</xm:f>
            <x14:dxf>
              <font>
                <condense val="0"/>
                <extend val="0"/>
                <color indexed="12"/>
              </font>
            </x14:dxf>
          </x14:cfRule>
          <xm:sqref>D13 F13</xm:sqref>
        </x14:conditionalFormatting>
        <x14:conditionalFormatting xmlns:xm="http://schemas.microsoft.com/office/excel/2006/main">
          <x14:cfRule type="cellIs" priority="4" operator="lessThan" id="{09E31060-8973-4F6D-B730-EB856EA8E2ED}">
            <xm:f>Préparation!$D$2</xm:f>
            <x14:dxf>
              <font>
                <color rgb="FF0000FF"/>
              </font>
            </x14:dxf>
          </x14:cfRule>
          <x14:cfRule type="cellIs" priority="5" operator="equal" id="{4FCA1D44-F8D8-4D6C-B54F-071E19DFB120}">
            <xm:f>Préparation!$D$2</xm:f>
            <x14:dxf>
              <font>
                <color rgb="FFFF0000"/>
              </font>
            </x14:dxf>
          </x14:cfRule>
          <x14:cfRule type="cellIs" priority="6" operator="notBetween" id="{3F06BF1A-769E-453B-95FA-D0E1441F1FB4}">
            <xm:f>0</xm:f>
            <xm:f>Préparation!$D$2</xm:f>
            <x14:dxf>
              <fill>
                <patternFill>
                  <bgColor rgb="FFFF0000"/>
                </patternFill>
              </fill>
            </x14:dxf>
          </x14:cfRule>
          <xm:sqref>D16 F16</xm:sqref>
        </x14:conditionalFormatting>
        <x14:conditionalFormatting xmlns:xm="http://schemas.microsoft.com/office/excel/2006/main">
          <x14:cfRule type="cellIs" priority="1" operator="lessThan" id="{1B8571B3-6ED3-4002-B1E0-76FD21619B20}">
            <xm:f>Préparation!$E$2</xm:f>
            <x14:dxf>
              <font>
                <color rgb="FF0000FF"/>
              </font>
            </x14:dxf>
          </x14:cfRule>
          <x14:cfRule type="cellIs" priority="2" operator="equal" id="{0F7C8124-5A26-4DF7-8C8E-69C3E8D395A9}">
            <xm:f>Préparation!$E$2</xm:f>
            <x14:dxf>
              <font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14:cfRule type="cellIs" priority="3" operator="notBetween" id="{F123993C-FBF3-452F-9759-C9960B172208}">
            <xm:f>0</xm:f>
            <xm:f>Préparation!$E$2</xm:f>
            <x14:dxf>
              <fill>
                <patternFill>
                  <bgColor rgb="FFFF0000"/>
                </patternFill>
              </fill>
            </x14:dxf>
          </x14:cfRule>
          <xm:sqref>D20 F20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FFFF00"/>
  </sheetPr>
  <dimension ref="B1:N23"/>
  <sheetViews>
    <sheetView showGridLines="0" workbookViewId="0">
      <selection activeCell="G25" sqref="G25"/>
    </sheetView>
  </sheetViews>
  <sheetFormatPr baseColWidth="10" defaultColWidth="9.109375" defaultRowHeight="13.2" x14ac:dyDescent="0.25"/>
  <cols>
    <col min="1" max="1" width="3" customWidth="1"/>
    <col min="2" max="2" width="13.6640625" customWidth="1"/>
    <col min="3" max="3" width="30.88671875" customWidth="1"/>
    <col min="4" max="4" width="8.109375" customWidth="1"/>
    <col min="5" max="5" width="3.44140625" customWidth="1"/>
    <col min="6" max="6" width="9" customWidth="1"/>
    <col min="7" max="7" width="30.88671875" customWidth="1"/>
    <col min="8" max="8" width="13.88671875" bestFit="1" customWidth="1"/>
    <col min="9" max="10" width="11.44140625" customWidth="1"/>
    <col min="11" max="11" width="27.109375" customWidth="1"/>
    <col min="12" max="12" width="11.44140625" customWidth="1"/>
    <col min="13" max="13" width="8.44140625" customWidth="1"/>
    <col min="14" max="14" width="1.44140625" customWidth="1"/>
    <col min="15" max="15" width="7.88671875" bestFit="1" customWidth="1"/>
    <col min="16" max="16" width="11.44140625" customWidth="1"/>
    <col min="17" max="17" width="26.44140625" customWidth="1"/>
  </cols>
  <sheetData>
    <row r="1" spans="2:8" ht="13.8" thickBot="1" x14ac:dyDescent="0.3">
      <c r="B1" s="76" t="s">
        <v>48</v>
      </c>
    </row>
    <row r="2" spans="2:8" ht="18" thickBot="1" x14ac:dyDescent="0.35">
      <c r="B2" s="31" t="s">
        <v>24</v>
      </c>
      <c r="C2" s="50" t="str">
        <f>Préparation!A3</f>
        <v>BLOIS</v>
      </c>
      <c r="G2" s="50" t="str">
        <f>Préparation!A5</f>
        <v>SAINT DENIS EN VAL</v>
      </c>
    </row>
    <row r="3" spans="2:8" x14ac:dyDescent="0.25">
      <c r="C3" s="51" t="str">
        <f>IFERROR(INDEX(Equipes!$A$1:$R$9,2,MATCH(C$2,Equipes!$1:$1,0)),"")</f>
        <v>HAYES Arnaud</v>
      </c>
      <c r="E3" s="52"/>
      <c r="F3" s="52"/>
      <c r="G3" s="51" t="str">
        <f>IFERROR(INDEX(Equipes!$A$1:$R$9,2,MATCH(G$2,Equipes!$1:$1,0)),"")</f>
        <v>COSTAS FREITAS Domingos</v>
      </c>
    </row>
    <row r="4" spans="2:8" x14ac:dyDescent="0.25">
      <c r="C4" s="51" t="str">
        <f>IFERROR(INDEX(Equipes!$A$1:$R$9,3,MATCH(C$2,Equipes!$1:$1,0)),"")</f>
        <v>CHANTERAUD Dominique</v>
      </c>
      <c r="G4" s="51" t="str">
        <f>IFERROR(INDEX(Equipes!$A$1:$R$9,3,MATCH(G$2,Equipes!$1:$1,0)),"")</f>
        <v>SERVANT Denis</v>
      </c>
    </row>
    <row r="5" spans="2:8" x14ac:dyDescent="0.25">
      <c r="C5" s="51" t="str">
        <f>IFERROR(INDEX(Equipes!$A$1:$R$9,4,MATCH(C$2,Equipes!$1:$1,0)),"")</f>
        <v>ARRACHEPIED Yohan</v>
      </c>
      <c r="G5" s="51" t="str">
        <f>IFERROR(INDEX(Equipes!$A$1:$R$9,4,MATCH(G$2,Equipes!$1:$1,0)),"")</f>
        <v>MUNGUIA Bruno</v>
      </c>
    </row>
    <row r="6" spans="2:8" x14ac:dyDescent="0.25">
      <c r="C6" s="51" t="str">
        <f>IFERROR(INDEX(Equipes!$A$1:$R$9,5,MATCH(C$2,Equipes!$1:$1,0)),"")</f>
        <v>ORGEBIN Patrice</v>
      </c>
      <c r="G6" s="51" t="str">
        <f>IFERROR(INDEX(Equipes!$A$1:$R$9,5,MATCH(G$2,Equipes!$1:$1,0)),"")</f>
        <v>BOUBAULT Andre</v>
      </c>
    </row>
    <row r="7" spans="2:8" x14ac:dyDescent="0.25">
      <c r="C7" s="51" t="str">
        <f>IFERROR(INDEX(Equipes!$A$1:$R$9,6,MATCH(C$2,Equipes!$1:$1,0)),"")</f>
        <v>FONTAINE Isabelle</v>
      </c>
      <c r="G7" s="51" t="str">
        <f>IFERROR(INDEX(Equipes!$A$1:$R$9,6,MATCH(G$2,Equipes!$1:$1,0)),"")</f>
        <v>LECLAND Michel</v>
      </c>
    </row>
    <row r="8" spans="2:8" x14ac:dyDescent="0.25">
      <c r="C8" s="51" t="str">
        <f>IFERROR(INDEX(Equipes!$A$1:$R$9,7,MATCH(C$2,Equipes!$1:$1,0)),"")</f>
        <v>MARCHISSEAU Stéphane</v>
      </c>
      <c r="G8" s="51">
        <f>IFERROR(INDEX(Equipes!$A$1:$R$9,7,MATCH(G$2,Equipes!$1:$1,0)),"")</f>
        <v>0</v>
      </c>
    </row>
    <row r="9" spans="2:8" x14ac:dyDescent="0.25">
      <c r="C9" s="51" t="str">
        <f>IFERROR(INDEX(Equipes!$A$1:$R$9,8,MATCH(C$2,Equipes!$1:$1,0)),"")</f>
        <v xml:space="preserve"> </v>
      </c>
      <c r="G9" s="51" t="str">
        <f>IFERROR(INDEX(Equipes!$A$1:$R$9,8,MATCH(G$2,Equipes!$1:$1,0)),"")</f>
        <v xml:space="preserve"> </v>
      </c>
    </row>
    <row r="10" spans="2:8" ht="13.8" thickBot="1" x14ac:dyDescent="0.3">
      <c r="C10" s="53" t="str">
        <f>IFERROR(INDEX(Equipes!$A$1:$R$9,9,MATCH(C$2,Equipes!$1:$1,0)),"")</f>
        <v xml:space="preserve"> </v>
      </c>
      <c r="G10" s="53" t="str">
        <f>IFERROR(INDEX(Equipes!$A$1:$R$9,9,MATCH(G$2,Equipes!$1:$1,0)),"")</f>
        <v xml:space="preserve"> </v>
      </c>
    </row>
    <row r="11" spans="2:8" ht="13.8" thickBot="1" x14ac:dyDescent="0.3"/>
    <row r="12" spans="2:8" ht="28.35" customHeight="1" thickBot="1" x14ac:dyDescent="0.3">
      <c r="B12" s="54" t="str">
        <f>"S " &amp; Préparation!C2 &amp; " - D " &amp;Préparation!D2 &amp; " - R " &amp; Préparation!E2</f>
        <v>S 100 - D 100 - R 150</v>
      </c>
      <c r="C12" s="55" t="str">
        <f>IF(C2&lt;&gt;"",C2,"")</f>
        <v>BLOIS</v>
      </c>
      <c r="D12" s="56" t="s">
        <v>4</v>
      </c>
      <c r="E12" s="5"/>
      <c r="F12" s="56" t="s">
        <v>4</v>
      </c>
      <c r="G12" s="55" t="str">
        <f>IF(G2&lt;&gt;"",G2,"")</f>
        <v>SAINT DENIS EN VAL</v>
      </c>
      <c r="H12" s="57" t="str">
        <f>B12</f>
        <v>S 100 - D 100 - R 150</v>
      </c>
    </row>
    <row r="13" spans="2:8" ht="17.25" customHeight="1" thickBot="1" x14ac:dyDescent="0.3">
      <c r="B13" s="58" t="str">
        <f>"Simple " &amp;Préparation!C2 &amp; " pts"</f>
        <v>Simple 100 pts</v>
      </c>
      <c r="C13" s="33"/>
      <c r="D13" s="46"/>
      <c r="E13" s="6"/>
      <c r="F13" s="48"/>
      <c r="G13" s="34"/>
      <c r="H13" s="59" t="s">
        <v>0</v>
      </c>
    </row>
    <row r="14" spans="2:8" ht="17.25" customHeight="1" x14ac:dyDescent="0.25">
      <c r="B14" s="60" t="s">
        <v>1</v>
      </c>
      <c r="C14" s="35"/>
      <c r="D14" s="61"/>
      <c r="E14" s="6"/>
      <c r="F14" s="61"/>
      <c r="G14" s="36"/>
      <c r="H14" s="62" t="s">
        <v>1</v>
      </c>
    </row>
    <row r="15" spans="2:8" ht="17.25" customHeight="1" x14ac:dyDescent="0.25">
      <c r="B15" s="63"/>
      <c r="C15" s="37"/>
      <c r="D15" s="64"/>
      <c r="E15" s="6"/>
      <c r="F15" s="64"/>
      <c r="G15" s="32"/>
      <c r="H15" s="65"/>
    </row>
    <row r="16" spans="2:8" ht="17.25" customHeight="1" thickBot="1" x14ac:dyDescent="0.3">
      <c r="B16" s="66"/>
      <c r="C16" s="38" t="s">
        <v>14</v>
      </c>
      <c r="D16" s="47"/>
      <c r="E16" s="6"/>
      <c r="F16" s="46"/>
      <c r="G16" s="67" t="s">
        <v>14</v>
      </c>
      <c r="H16" s="68"/>
    </row>
    <row r="17" spans="2:14" ht="17.25" customHeight="1" x14ac:dyDescent="0.25">
      <c r="B17" s="60" t="s">
        <v>2</v>
      </c>
      <c r="C17" s="45"/>
      <c r="D17" s="61"/>
      <c r="E17" s="43"/>
      <c r="F17" s="61"/>
      <c r="G17" s="36"/>
      <c r="H17" s="62" t="s">
        <v>2</v>
      </c>
    </row>
    <row r="18" spans="2:14" ht="17.25" customHeight="1" x14ac:dyDescent="0.25">
      <c r="B18" s="69" t="s">
        <v>18</v>
      </c>
      <c r="C18" s="37"/>
      <c r="D18" s="64"/>
      <c r="E18" s="43"/>
      <c r="F18" s="64"/>
      <c r="G18" s="32"/>
      <c r="H18" s="70" t="str">
        <f>B18</f>
        <v>Changements à</v>
      </c>
    </row>
    <row r="19" spans="2:14" ht="17.25" customHeight="1" x14ac:dyDescent="0.25">
      <c r="B19" s="69" t="str">
        <f>Préparation!$E$2/3 &amp; " et " &amp; Préparation!$E$2/3*2 &amp; " pts"</f>
        <v>50 et 100 pts</v>
      </c>
      <c r="C19" s="39"/>
      <c r="D19" s="64"/>
      <c r="E19" s="43"/>
      <c r="F19" s="64"/>
      <c r="G19" s="32"/>
      <c r="H19" s="70" t="str">
        <f>B19</f>
        <v>50 et 100 pts</v>
      </c>
    </row>
    <row r="20" spans="2:14" ht="17.25" customHeight="1" thickBot="1" x14ac:dyDescent="0.3">
      <c r="B20" s="71"/>
      <c r="C20" s="72" t="s">
        <v>15</v>
      </c>
      <c r="D20" s="46"/>
      <c r="E20" s="6"/>
      <c r="F20" s="46"/>
      <c r="G20" s="67" t="s">
        <v>15</v>
      </c>
      <c r="H20" s="68"/>
    </row>
    <row r="21" spans="2:14" ht="17.25" customHeight="1" x14ac:dyDescent="0.25">
      <c r="B21" s="5"/>
      <c r="C21" s="38"/>
      <c r="D21" s="6"/>
      <c r="E21" s="6"/>
      <c r="F21" s="6"/>
      <c r="G21" s="73"/>
      <c r="H21" s="5"/>
    </row>
    <row r="22" spans="2:14" s="40" customFormat="1" ht="15.6" x14ac:dyDescent="0.3">
      <c r="C22" s="77" t="s">
        <v>57</v>
      </c>
      <c r="D22" s="74"/>
      <c r="E22" s="74"/>
      <c r="F22" s="74"/>
      <c r="G22" s="40" t="str">
        <f>C22</f>
        <v>Signature  capitaine</v>
      </c>
      <c r="H22" s="75"/>
    </row>
    <row r="23" spans="2:14" x14ac:dyDescent="0.25">
      <c r="N23" s="5"/>
    </row>
  </sheetData>
  <sheetProtection sheet="1" objects="1" scenarios="1"/>
  <conditionalFormatting sqref="C22:D22">
    <cfRule type="expression" dxfId="89" priority="5" stopIfTrue="1">
      <formula>$D$22&gt;$F$22</formula>
    </cfRule>
    <cfRule type="expression" dxfId="88" priority="6" stopIfTrue="1">
      <formula>$D$22&lt;$F$22</formula>
    </cfRule>
  </conditionalFormatting>
  <conditionalFormatting sqref="E17">
    <cfRule type="cellIs" dxfId="78" priority="20" stopIfTrue="1" operator="notBetween">
      <formula>0</formula>
      <formula>#REF!</formula>
    </cfRule>
  </conditionalFormatting>
  <conditionalFormatting sqref="E18">
    <cfRule type="cellIs" dxfId="77" priority="22" stopIfTrue="1" operator="notBetween">
      <formula>0</formula>
      <formula>SUM(D17:D18)-E17</formula>
    </cfRule>
  </conditionalFormatting>
  <conditionalFormatting sqref="E19">
    <cfRule type="cellIs" dxfId="76" priority="21" stopIfTrue="1" operator="notBetween">
      <formula>0</formula>
      <formula>#REF!-E19</formula>
    </cfRule>
  </conditionalFormatting>
  <conditionalFormatting sqref="F22:G22">
    <cfRule type="expression" dxfId="75" priority="1" stopIfTrue="1">
      <formula>$F$22&gt;$D$22</formula>
    </cfRule>
    <cfRule type="expression" dxfId="74" priority="2" stopIfTrue="1">
      <formula>$F$22&lt;$D$22</formula>
    </cfRule>
  </conditionalFormatting>
  <conditionalFormatting sqref="G22:H22">
    <cfRule type="expression" dxfId="73" priority="3" stopIfTrue="1">
      <formula>IF($F$22&gt;$D$22,1,0)</formula>
    </cfRule>
    <cfRule type="expression" dxfId="72" priority="4" stopIfTrue="1">
      <formula>IF($F$22&lt;$D$22,1,0)</formula>
    </cfRule>
  </conditionalFormatting>
  <dataValidations count="1">
    <dataValidation type="list" allowBlank="1" showInputMessage="1" showErrorMessage="1" sqref="C13:C15 G13:G15 G17:G19 C17:C19" xr:uid="{00000000-0002-0000-0600-000000000000}">
      <formula1>C$3:C$10</formula1>
    </dataValidation>
  </dataValidations>
  <hyperlinks>
    <hyperlink ref="B1" location="Grille!A1" display="Go to Grille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stopIfTrue="1" operator="notBetween" id="{CC43996C-9166-414A-9F9E-0B58D886FFE5}">
            <xm:f>0</xm:f>
            <xm:f>Préparation!$C$2</xm:f>
            <x14:dxf>
              <fill>
                <patternFill>
                  <bgColor indexed="10"/>
                </patternFill>
              </fill>
            </x14:dxf>
          </x14:cfRule>
          <x14:cfRule type="cellIs" priority="18" stopIfTrue="1" operator="equal" id="{D4737874-9ABF-4115-9FAD-4A4BAB807CB5}">
            <xm:f>Préparation!$C$2</xm:f>
            <x14:dxf>
              <font>
                <condense val="0"/>
                <extend val="0"/>
                <color indexed="10"/>
              </font>
            </x14:dxf>
          </x14:cfRule>
          <x14:cfRule type="cellIs" priority="19" stopIfTrue="1" operator="lessThan" id="{3A5A922F-518B-4A41-954C-03862849CF2E}">
            <xm:f>Préparation!$C$2</xm:f>
            <x14:dxf>
              <font>
                <condense val="0"/>
                <extend val="0"/>
                <color indexed="12"/>
              </font>
            </x14:dxf>
          </x14:cfRule>
          <xm:sqref>D13 F13</xm:sqref>
        </x14:conditionalFormatting>
        <x14:conditionalFormatting xmlns:xm="http://schemas.microsoft.com/office/excel/2006/main">
          <x14:cfRule type="cellIs" priority="10" operator="lessThan" id="{24B30BC5-9409-4E8F-93C4-955F34B76DC3}">
            <xm:f>Préparation!$D$2</xm:f>
            <x14:dxf>
              <font>
                <color rgb="FF0000FF"/>
              </font>
            </x14:dxf>
          </x14:cfRule>
          <x14:cfRule type="cellIs" priority="11" operator="equal" id="{6D3205DC-2F24-41CC-8863-25970405CC6B}">
            <xm:f>Préparation!$D$2</xm:f>
            <x14:dxf>
              <font>
                <color rgb="FFFF0000"/>
              </font>
            </x14:dxf>
          </x14:cfRule>
          <x14:cfRule type="cellIs" priority="12" operator="notBetween" id="{08F9715B-E94D-49E6-A508-908C20E23234}">
            <xm:f>0</xm:f>
            <xm:f>Préparation!$D$2</xm:f>
            <x14:dxf>
              <fill>
                <patternFill>
                  <bgColor rgb="FFFF0000"/>
                </patternFill>
              </fill>
            </x14:dxf>
          </x14:cfRule>
          <xm:sqref>D16 F16</xm:sqref>
        </x14:conditionalFormatting>
        <x14:conditionalFormatting xmlns:xm="http://schemas.microsoft.com/office/excel/2006/main">
          <x14:cfRule type="cellIs" priority="7" operator="lessThan" id="{D2A8E5A8-86FA-4E48-A422-72886364C678}">
            <xm:f>Préparation!$E$2</xm:f>
            <x14:dxf>
              <font>
                <color rgb="FF0000FF"/>
              </font>
            </x14:dxf>
          </x14:cfRule>
          <x14:cfRule type="cellIs" priority="8" operator="equal" id="{ABE24D73-5C8C-4970-AE27-A512D057A18B}">
            <xm:f>Préparation!$E$2</xm:f>
            <x14:dxf>
              <font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14:cfRule type="cellIs" priority="9" operator="notBetween" id="{798EE652-EB54-4103-8B9C-E9608024AE6F}">
            <xm:f>0</xm:f>
            <xm:f>Préparation!$E$2</xm:f>
            <x14:dxf>
              <fill>
                <patternFill>
                  <bgColor rgb="FFFF0000"/>
                </patternFill>
              </fill>
            </x14:dxf>
          </x14:cfRule>
          <xm:sqref>D20 F20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tabColor rgb="FFC00000"/>
  </sheetPr>
  <dimension ref="B1:N23"/>
  <sheetViews>
    <sheetView showGridLines="0" tabSelected="1" workbookViewId="0">
      <selection activeCell="D28" sqref="D28"/>
    </sheetView>
  </sheetViews>
  <sheetFormatPr baseColWidth="10" defaultColWidth="9.109375" defaultRowHeight="13.2" x14ac:dyDescent="0.25"/>
  <cols>
    <col min="1" max="1" width="3" customWidth="1"/>
    <col min="2" max="2" width="13.6640625" customWidth="1"/>
    <col min="3" max="3" width="30.88671875" customWidth="1"/>
    <col min="4" max="4" width="8.109375" customWidth="1"/>
    <col min="5" max="5" width="3.44140625" customWidth="1"/>
    <col min="6" max="6" width="9" customWidth="1"/>
    <col min="7" max="7" width="30.88671875" customWidth="1"/>
    <col min="8" max="8" width="13.88671875" bestFit="1" customWidth="1"/>
    <col min="9" max="10" width="11.44140625" customWidth="1"/>
    <col min="11" max="11" width="27.109375" customWidth="1"/>
    <col min="12" max="12" width="11.44140625" customWidth="1"/>
    <col min="13" max="13" width="8.44140625" customWidth="1"/>
    <col min="14" max="14" width="1.44140625" customWidth="1"/>
    <col min="15" max="15" width="7.88671875" bestFit="1" customWidth="1"/>
    <col min="16" max="16" width="11.44140625" customWidth="1"/>
    <col min="17" max="17" width="26.44140625" customWidth="1"/>
  </cols>
  <sheetData>
    <row r="1" spans="2:8" ht="13.8" thickBot="1" x14ac:dyDescent="0.3">
      <c r="B1" s="76" t="s">
        <v>48</v>
      </c>
    </row>
    <row r="2" spans="2:8" ht="18" thickBot="1" x14ac:dyDescent="0.35">
      <c r="B2" t="s">
        <v>58</v>
      </c>
      <c r="C2" s="50" t="str">
        <f>Préparation!A4</f>
        <v>MER</v>
      </c>
      <c r="G2" s="50" t="str">
        <f>Préparation!A5</f>
        <v>SAINT DENIS EN VAL</v>
      </c>
    </row>
    <row r="3" spans="2:8" x14ac:dyDescent="0.25">
      <c r="C3" s="51" t="str">
        <f>IFERROR(INDEX(Equipes!$A$1:$R$9,2,MATCH(C$2,Equipes!$1:$1,0)),"")</f>
        <v>CHESNEAU Christophe</v>
      </c>
      <c r="E3" s="52"/>
      <c r="F3" s="52"/>
      <c r="G3" s="51" t="str">
        <f>IFERROR(INDEX(Equipes!$A$1:$R$9,2,MATCH(G$2,Equipes!$1:$1,0)),"")</f>
        <v>COSTAS FREITAS Domingos</v>
      </c>
    </row>
    <row r="4" spans="2:8" x14ac:dyDescent="0.25">
      <c r="C4" s="51" t="str">
        <f>IFERROR(INDEX(Equipes!$A$1:$R$9,3,MATCH(C$2,Equipes!$1:$1,0)),"")</f>
        <v>FOURRE Cedric</v>
      </c>
      <c r="G4" s="51" t="str">
        <f>IFERROR(INDEX(Equipes!$A$1:$R$9,3,MATCH(G$2,Equipes!$1:$1,0)),"")</f>
        <v>SERVANT Denis</v>
      </c>
    </row>
    <row r="5" spans="2:8" x14ac:dyDescent="0.25">
      <c r="C5" s="51" t="str">
        <f>IFERROR(INDEX(Equipes!$A$1:$R$9,4,MATCH(C$2,Equipes!$1:$1,0)),"")</f>
        <v>RUBLINE Pascal</v>
      </c>
      <c r="G5" s="51" t="str">
        <f>IFERROR(INDEX(Equipes!$A$1:$R$9,4,MATCH(G$2,Equipes!$1:$1,0)),"")</f>
        <v>MUNGUIA Bruno</v>
      </c>
    </row>
    <row r="6" spans="2:8" x14ac:dyDescent="0.25">
      <c r="C6" s="51" t="str">
        <f>IFERROR(INDEX(Equipes!$A$1:$R$9,5,MATCH(C$2,Equipes!$1:$1,0)),"")</f>
        <v>PICOT COURNEE Sylvain</v>
      </c>
      <c r="G6" s="51" t="str">
        <f>IFERROR(INDEX(Equipes!$A$1:$R$9,5,MATCH(G$2,Equipes!$1:$1,0)),"")</f>
        <v>BOUBAULT Andre</v>
      </c>
    </row>
    <row r="7" spans="2:8" x14ac:dyDescent="0.25">
      <c r="C7" s="51" t="str">
        <f>IFERROR(INDEX(Equipes!$A$1:$R$9,6,MATCH(C$2,Equipes!$1:$1,0)),"")</f>
        <v>BOURSEREAU François</v>
      </c>
      <c r="G7" s="51" t="str">
        <f>IFERROR(INDEX(Equipes!$A$1:$R$9,6,MATCH(G$2,Equipes!$1:$1,0)),"")</f>
        <v>LECLAND Michel</v>
      </c>
    </row>
    <row r="8" spans="2:8" x14ac:dyDescent="0.25">
      <c r="C8" s="51">
        <f>IFERROR(INDEX(Equipes!$A$1:$R$9,7,MATCH(C$2,Equipes!$1:$1,0)),"")</f>
        <v>0</v>
      </c>
      <c r="G8" s="51">
        <f>IFERROR(INDEX(Equipes!$A$1:$R$9,7,MATCH(G$2,Equipes!$1:$1,0)),"")</f>
        <v>0</v>
      </c>
    </row>
    <row r="9" spans="2:8" x14ac:dyDescent="0.25">
      <c r="C9" s="51" t="str">
        <f>IFERROR(INDEX(Equipes!$A$1:$R$9,8,MATCH(C$2,Equipes!$1:$1,0)),"")</f>
        <v xml:space="preserve"> </v>
      </c>
      <c r="G9" s="51" t="str">
        <f>IFERROR(INDEX(Equipes!$A$1:$R$9,8,MATCH(G$2,Equipes!$1:$1,0)),"")</f>
        <v xml:space="preserve"> </v>
      </c>
    </row>
    <row r="10" spans="2:8" ht="13.8" thickBot="1" x14ac:dyDescent="0.3">
      <c r="C10" s="53" t="str">
        <f>IFERROR(INDEX(Equipes!$A$1:$R$9,9,MATCH(C$2,Equipes!$1:$1,0)),"")</f>
        <v xml:space="preserve"> </v>
      </c>
      <c r="G10" s="53" t="str">
        <f>IFERROR(INDEX(Equipes!$A$1:$R$9,9,MATCH(G$2,Equipes!$1:$1,0)),"")</f>
        <v xml:space="preserve"> </v>
      </c>
    </row>
    <row r="11" spans="2:8" ht="13.8" thickBot="1" x14ac:dyDescent="0.3"/>
    <row r="12" spans="2:8" ht="28.35" customHeight="1" thickBot="1" x14ac:dyDescent="0.3">
      <c r="B12" s="54" t="str">
        <f>"S " &amp; Préparation!C2 &amp; " - D " &amp;Préparation!D2 &amp; " - R " &amp; Préparation!E2</f>
        <v>S 100 - D 100 - R 150</v>
      </c>
      <c r="C12" s="55" t="str">
        <f>IF(C2&lt;&gt;"",C2,"")</f>
        <v>MER</v>
      </c>
      <c r="D12" s="56" t="s">
        <v>4</v>
      </c>
      <c r="E12" s="5"/>
      <c r="F12" s="56" t="s">
        <v>4</v>
      </c>
      <c r="G12" s="55" t="str">
        <f>IF(G2&lt;&gt;"",G2,"")</f>
        <v>SAINT DENIS EN VAL</v>
      </c>
      <c r="H12" s="57" t="str">
        <f>B12</f>
        <v>S 100 - D 100 - R 150</v>
      </c>
    </row>
    <row r="13" spans="2:8" ht="17.25" customHeight="1" thickBot="1" x14ac:dyDescent="0.3">
      <c r="B13" s="58" t="str">
        <f>"Simple " &amp;Préparation!C2 &amp; " pts"</f>
        <v>Simple 100 pts</v>
      </c>
      <c r="C13" s="33"/>
      <c r="D13" s="46"/>
      <c r="E13" s="6"/>
      <c r="F13" s="48"/>
      <c r="G13" s="34"/>
      <c r="H13" s="59" t="s">
        <v>0</v>
      </c>
    </row>
    <row r="14" spans="2:8" ht="17.25" customHeight="1" x14ac:dyDescent="0.25">
      <c r="B14" s="60" t="s">
        <v>1</v>
      </c>
      <c r="C14" s="35"/>
      <c r="D14" s="61"/>
      <c r="E14" s="6"/>
      <c r="F14" s="61"/>
      <c r="G14" s="36"/>
      <c r="H14" s="62" t="s">
        <v>1</v>
      </c>
    </row>
    <row r="15" spans="2:8" ht="17.25" customHeight="1" x14ac:dyDescent="0.25">
      <c r="B15" s="63"/>
      <c r="C15" s="37"/>
      <c r="D15" s="64"/>
      <c r="E15" s="6"/>
      <c r="F15" s="64"/>
      <c r="G15" s="32"/>
      <c r="H15" s="65"/>
    </row>
    <row r="16" spans="2:8" ht="17.25" customHeight="1" thickBot="1" x14ac:dyDescent="0.3">
      <c r="B16" s="66"/>
      <c r="C16" s="38" t="s">
        <v>14</v>
      </c>
      <c r="D16" s="47"/>
      <c r="E16" s="6"/>
      <c r="F16" s="46"/>
      <c r="G16" s="67" t="s">
        <v>14</v>
      </c>
      <c r="H16" s="68"/>
    </row>
    <row r="17" spans="2:14" ht="17.25" customHeight="1" x14ac:dyDescent="0.25">
      <c r="B17" s="60" t="s">
        <v>2</v>
      </c>
      <c r="C17" s="45"/>
      <c r="D17" s="61"/>
      <c r="E17" s="43"/>
      <c r="F17" s="61"/>
      <c r="G17" s="36"/>
      <c r="H17" s="62" t="s">
        <v>2</v>
      </c>
    </row>
    <row r="18" spans="2:14" ht="17.25" customHeight="1" x14ac:dyDescent="0.25">
      <c r="B18" s="69" t="s">
        <v>18</v>
      </c>
      <c r="C18" s="37"/>
      <c r="D18" s="64"/>
      <c r="E18" s="43"/>
      <c r="F18" s="64"/>
      <c r="G18" s="32"/>
      <c r="H18" s="70" t="str">
        <f>B18</f>
        <v>Changements à</v>
      </c>
    </row>
    <row r="19" spans="2:14" ht="17.25" customHeight="1" x14ac:dyDescent="0.25">
      <c r="B19" s="69" t="str">
        <f>Préparation!$E$2/3 &amp; " et " &amp; Préparation!$E$2/3*2 &amp; " pts"</f>
        <v>50 et 100 pts</v>
      </c>
      <c r="C19" s="39"/>
      <c r="D19" s="64"/>
      <c r="E19" s="43"/>
      <c r="F19" s="64"/>
      <c r="G19" s="32"/>
      <c r="H19" s="70" t="str">
        <f>B19</f>
        <v>50 et 100 pts</v>
      </c>
    </row>
    <row r="20" spans="2:14" ht="17.25" customHeight="1" thickBot="1" x14ac:dyDescent="0.3">
      <c r="B20" s="71"/>
      <c r="C20" s="72" t="s">
        <v>15</v>
      </c>
      <c r="D20" s="46"/>
      <c r="E20" s="6"/>
      <c r="F20" s="46"/>
      <c r="G20" s="67" t="s">
        <v>15</v>
      </c>
      <c r="H20" s="68"/>
    </row>
    <row r="21" spans="2:14" ht="17.25" customHeight="1" x14ac:dyDescent="0.25">
      <c r="B21" s="5"/>
      <c r="C21" s="38"/>
      <c r="D21" s="6"/>
      <c r="E21" s="6"/>
      <c r="F21" s="6"/>
      <c r="G21" s="73"/>
      <c r="H21" s="5"/>
    </row>
    <row r="22" spans="2:14" s="40" customFormat="1" ht="15.6" x14ac:dyDescent="0.3">
      <c r="C22" s="77" t="s">
        <v>57</v>
      </c>
      <c r="D22" s="74"/>
      <c r="E22" s="74"/>
      <c r="F22" s="74"/>
      <c r="G22" s="40" t="str">
        <f>C22</f>
        <v>Signature  capitaine</v>
      </c>
      <c r="H22" s="75"/>
    </row>
    <row r="23" spans="2:14" x14ac:dyDescent="0.25">
      <c r="N23" s="5"/>
    </row>
  </sheetData>
  <sheetProtection sheet="1" objects="1" scenarios="1"/>
  <conditionalFormatting sqref="C22:D22">
    <cfRule type="expression" dxfId="53" priority="5" stopIfTrue="1">
      <formula>$D$22&gt;$F$22</formula>
    </cfRule>
    <cfRule type="expression" dxfId="52" priority="6" stopIfTrue="1">
      <formula>$D$22&lt;$F$22</formula>
    </cfRule>
  </conditionalFormatting>
  <conditionalFormatting sqref="E17">
    <cfRule type="cellIs" dxfId="42" priority="20" stopIfTrue="1" operator="notBetween">
      <formula>0</formula>
      <formula>#REF!</formula>
    </cfRule>
  </conditionalFormatting>
  <conditionalFormatting sqref="E18">
    <cfRule type="cellIs" dxfId="41" priority="22" stopIfTrue="1" operator="notBetween">
      <formula>0</formula>
      <formula>SUM(D17:D18)-E17</formula>
    </cfRule>
  </conditionalFormatting>
  <conditionalFormatting sqref="E19">
    <cfRule type="cellIs" dxfId="40" priority="21" stopIfTrue="1" operator="notBetween">
      <formula>0</formula>
      <formula>#REF!-E19</formula>
    </cfRule>
  </conditionalFormatting>
  <conditionalFormatting sqref="F22:G22">
    <cfRule type="expression" dxfId="39" priority="1" stopIfTrue="1">
      <formula>$F$22&gt;$D$22</formula>
    </cfRule>
    <cfRule type="expression" dxfId="38" priority="2" stopIfTrue="1">
      <formula>$F$22&lt;$D$22</formula>
    </cfRule>
  </conditionalFormatting>
  <conditionalFormatting sqref="G22:H22">
    <cfRule type="expression" dxfId="37" priority="3" stopIfTrue="1">
      <formula>IF($F$22&gt;$D$22,1,0)</formula>
    </cfRule>
    <cfRule type="expression" dxfId="36" priority="4" stopIfTrue="1">
      <formula>IF($F$22&lt;$D$22,1,0)</formula>
    </cfRule>
  </conditionalFormatting>
  <dataValidations count="1">
    <dataValidation type="list" allowBlank="1" showInputMessage="1" showErrorMessage="1" sqref="C13:C15 G13:G15 G17:G19 C17:C19" xr:uid="{00000000-0002-0000-0800-000000000000}">
      <formula1>C$3:C$10</formula1>
    </dataValidation>
  </dataValidations>
  <hyperlinks>
    <hyperlink ref="B1" location="Grille!A1" display="Go to Grille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stopIfTrue="1" operator="notBetween" id="{D693DE80-EE64-49FE-BBD0-D086C9A7A63A}">
            <xm:f>0</xm:f>
            <xm:f>Préparation!$C$2</xm:f>
            <x14:dxf>
              <fill>
                <patternFill>
                  <bgColor indexed="10"/>
                </patternFill>
              </fill>
            </x14:dxf>
          </x14:cfRule>
          <x14:cfRule type="cellIs" priority="18" stopIfTrue="1" operator="equal" id="{FAC1F34C-A7A7-4CEE-9C8C-45779CF84A35}">
            <xm:f>Préparation!$C$2</xm:f>
            <x14:dxf>
              <font>
                <condense val="0"/>
                <extend val="0"/>
                <color indexed="10"/>
              </font>
            </x14:dxf>
          </x14:cfRule>
          <x14:cfRule type="cellIs" priority="19" stopIfTrue="1" operator="lessThan" id="{A6183B15-527E-4A85-889A-BB24180ACB5E}">
            <xm:f>Préparation!$C$2</xm:f>
            <x14:dxf>
              <font>
                <condense val="0"/>
                <extend val="0"/>
                <color indexed="12"/>
              </font>
            </x14:dxf>
          </x14:cfRule>
          <xm:sqref>D13 F13</xm:sqref>
        </x14:conditionalFormatting>
        <x14:conditionalFormatting xmlns:xm="http://schemas.microsoft.com/office/excel/2006/main">
          <x14:cfRule type="cellIs" priority="10" operator="lessThan" id="{3DB459D3-508F-4945-9869-31E673935AEE}">
            <xm:f>Préparation!$D$2</xm:f>
            <x14:dxf>
              <font>
                <color rgb="FF0000FF"/>
              </font>
            </x14:dxf>
          </x14:cfRule>
          <x14:cfRule type="cellIs" priority="11" operator="equal" id="{99D66998-429C-4173-80E8-6BB4C8AA2ED3}">
            <xm:f>Préparation!$D$2</xm:f>
            <x14:dxf>
              <font>
                <color rgb="FFFF0000"/>
              </font>
            </x14:dxf>
          </x14:cfRule>
          <x14:cfRule type="cellIs" priority="12" operator="notBetween" id="{36B07B5E-1797-476F-85B6-845C964252D1}">
            <xm:f>0</xm:f>
            <xm:f>Préparation!$D$2</xm:f>
            <x14:dxf>
              <fill>
                <patternFill>
                  <bgColor rgb="FFFF0000"/>
                </patternFill>
              </fill>
            </x14:dxf>
          </x14:cfRule>
          <xm:sqref>D16 F16</xm:sqref>
        </x14:conditionalFormatting>
        <x14:conditionalFormatting xmlns:xm="http://schemas.microsoft.com/office/excel/2006/main">
          <x14:cfRule type="cellIs" priority="7" operator="lessThan" id="{DE210D1F-AA6D-430A-AFBF-6CF17FD6ED39}">
            <xm:f>Préparation!$E$2</xm:f>
            <x14:dxf>
              <font>
                <color rgb="FF0000FF"/>
              </font>
            </x14:dxf>
          </x14:cfRule>
          <x14:cfRule type="cellIs" priority="8" operator="equal" id="{C9C05A8A-2FFD-4EEF-8256-30F94647BF1A}">
            <xm:f>Préparation!$E$2</xm:f>
            <x14:dxf>
              <font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14:cfRule type="cellIs" priority="9" operator="notBetween" id="{E3EE2E6E-D4BF-4F68-AEC0-54FCDF2B601D}">
            <xm:f>0</xm:f>
            <xm:f>Préparation!$E$2</xm:f>
            <x14:dxf>
              <fill>
                <patternFill>
                  <bgColor rgb="FFFF0000"/>
                </patternFill>
              </fill>
            </x14:dxf>
          </x14:cfRule>
          <xm:sqref>D20 F20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rgb="FFFFFF00"/>
  </sheetPr>
  <dimension ref="B1:N23"/>
  <sheetViews>
    <sheetView showGridLines="0" workbookViewId="0">
      <selection activeCell="G17" sqref="G17:G19"/>
    </sheetView>
  </sheetViews>
  <sheetFormatPr baseColWidth="10" defaultColWidth="9.109375" defaultRowHeight="13.2" x14ac:dyDescent="0.25"/>
  <cols>
    <col min="1" max="1" width="3" customWidth="1"/>
    <col min="2" max="2" width="13.6640625" customWidth="1"/>
    <col min="3" max="3" width="30.88671875" customWidth="1"/>
    <col min="4" max="4" width="8.109375" customWidth="1"/>
    <col min="5" max="5" width="3.44140625" customWidth="1"/>
    <col min="6" max="6" width="9" customWidth="1"/>
    <col min="7" max="7" width="30.88671875" customWidth="1"/>
    <col min="8" max="8" width="13.88671875" bestFit="1" customWidth="1"/>
    <col min="9" max="10" width="11.44140625" customWidth="1"/>
    <col min="11" max="11" width="27.109375" customWidth="1"/>
    <col min="12" max="12" width="11.44140625" customWidth="1"/>
    <col min="13" max="13" width="8.44140625" customWidth="1"/>
    <col min="14" max="14" width="1.44140625" customWidth="1"/>
    <col min="15" max="15" width="7.88671875" bestFit="1" customWidth="1"/>
    <col min="16" max="16" width="11.44140625" customWidth="1"/>
    <col min="17" max="17" width="26.44140625" customWidth="1"/>
  </cols>
  <sheetData>
    <row r="1" spans="2:8" ht="13.8" thickBot="1" x14ac:dyDescent="0.3">
      <c r="B1" s="76" t="s">
        <v>48</v>
      </c>
    </row>
    <row r="2" spans="2:8" ht="18" thickBot="1" x14ac:dyDescent="0.35">
      <c r="B2" s="31" t="s">
        <v>27</v>
      </c>
      <c r="C2" s="50" t="str">
        <f>Préparation!A3</f>
        <v>BLOIS</v>
      </c>
      <c r="G2" s="50" t="str">
        <f>Préparation!A6</f>
        <v>EXEMPT</v>
      </c>
    </row>
    <row r="3" spans="2:8" x14ac:dyDescent="0.25">
      <c r="C3" s="51" t="str">
        <f>IFERROR(INDEX(Equipes!$A$1:$R$9,2,MATCH(C$2,Equipes!$1:$1,0)),"")</f>
        <v>HAYES Arnaud</v>
      </c>
      <c r="E3" s="52"/>
      <c r="F3" s="52"/>
      <c r="G3" s="51">
        <f>IFERROR(INDEX(Equipes!$A$1:$R$9,2,MATCH(G$2,Equipes!$1:$1,0)),"")</f>
        <v>0</v>
      </c>
    </row>
    <row r="4" spans="2:8" x14ac:dyDescent="0.25">
      <c r="C4" s="51" t="str">
        <f>IFERROR(INDEX(Equipes!$A$1:$R$9,3,MATCH(C$2,Equipes!$1:$1,0)),"")</f>
        <v>CHANTERAUD Dominique</v>
      </c>
      <c r="G4" s="51">
        <f>IFERROR(INDEX(Equipes!$A$1:$R$9,3,MATCH(G$2,Equipes!$1:$1,0)),"")</f>
        <v>0</v>
      </c>
    </row>
    <row r="5" spans="2:8" x14ac:dyDescent="0.25">
      <c r="C5" s="51" t="str">
        <f>IFERROR(INDEX(Equipes!$A$1:$R$9,4,MATCH(C$2,Equipes!$1:$1,0)),"")</f>
        <v>ARRACHEPIED Yohan</v>
      </c>
      <c r="G5" s="51">
        <f>IFERROR(INDEX(Equipes!$A$1:$R$9,4,MATCH(G$2,Equipes!$1:$1,0)),"")</f>
        <v>0</v>
      </c>
    </row>
    <row r="6" spans="2:8" x14ac:dyDescent="0.25">
      <c r="C6" s="51" t="str">
        <f>IFERROR(INDEX(Equipes!$A$1:$R$9,5,MATCH(C$2,Equipes!$1:$1,0)),"")</f>
        <v>ORGEBIN Patrice</v>
      </c>
      <c r="G6" s="51">
        <f>IFERROR(INDEX(Equipes!$A$1:$R$9,5,MATCH(G$2,Equipes!$1:$1,0)),"")</f>
        <v>0</v>
      </c>
    </row>
    <row r="7" spans="2:8" x14ac:dyDescent="0.25">
      <c r="C7" s="51" t="str">
        <f>IFERROR(INDEX(Equipes!$A$1:$R$9,6,MATCH(C$2,Equipes!$1:$1,0)),"")</f>
        <v>FONTAINE Isabelle</v>
      </c>
      <c r="G7" s="51">
        <f>IFERROR(INDEX(Equipes!$A$1:$R$9,6,MATCH(G$2,Equipes!$1:$1,0)),"")</f>
        <v>0</v>
      </c>
    </row>
    <row r="8" spans="2:8" x14ac:dyDescent="0.25">
      <c r="C8" s="51" t="str">
        <f>IFERROR(INDEX(Equipes!$A$1:$R$9,7,MATCH(C$2,Equipes!$1:$1,0)),"")</f>
        <v>MARCHISSEAU Stéphane</v>
      </c>
      <c r="G8" s="51">
        <f>IFERROR(INDEX(Equipes!$A$1:$R$9,7,MATCH(G$2,Equipes!$1:$1,0)),"")</f>
        <v>0</v>
      </c>
    </row>
    <row r="9" spans="2:8" x14ac:dyDescent="0.25">
      <c r="C9" s="51" t="str">
        <f>IFERROR(INDEX(Equipes!$A$1:$R$9,8,MATCH(C$2,Equipes!$1:$1,0)),"")</f>
        <v xml:space="preserve"> </v>
      </c>
      <c r="G9" s="51" t="str">
        <f>IFERROR(INDEX(Equipes!$A$1:$R$9,8,MATCH(G$2,Equipes!$1:$1,0)),"")</f>
        <v xml:space="preserve"> </v>
      </c>
    </row>
    <row r="10" spans="2:8" ht="13.8" thickBot="1" x14ac:dyDescent="0.3">
      <c r="C10" s="53" t="str">
        <f>IFERROR(INDEX(Equipes!$A$1:$R$9,9,MATCH(C$2,Equipes!$1:$1,0)),"")</f>
        <v xml:space="preserve"> </v>
      </c>
      <c r="G10" s="53" t="str">
        <f>IFERROR(INDEX(Equipes!$A$1:$R$9,9,MATCH(G$2,Equipes!$1:$1,0)),"")</f>
        <v xml:space="preserve"> </v>
      </c>
    </row>
    <row r="11" spans="2:8" ht="13.8" thickBot="1" x14ac:dyDescent="0.3"/>
    <row r="12" spans="2:8" ht="28.35" customHeight="1" thickBot="1" x14ac:dyDescent="0.3">
      <c r="B12" s="54" t="str">
        <f>"S " &amp; Préparation!C2 &amp; " - D " &amp;Préparation!D2 &amp; " - R " &amp; Préparation!E2</f>
        <v>S 100 - D 100 - R 150</v>
      </c>
      <c r="C12" s="55" t="str">
        <f>IF(C2&lt;&gt;"",C2,"")</f>
        <v>BLOIS</v>
      </c>
      <c r="D12" s="56" t="s">
        <v>4</v>
      </c>
      <c r="E12" s="5"/>
      <c r="F12" s="56" t="s">
        <v>4</v>
      </c>
      <c r="G12" s="55" t="str">
        <f>IF(G2&lt;&gt;"",G2,"")</f>
        <v>EXEMPT</v>
      </c>
      <c r="H12" s="57" t="str">
        <f>B12</f>
        <v>S 100 - D 100 - R 150</v>
      </c>
    </row>
    <row r="13" spans="2:8" ht="17.25" customHeight="1" thickBot="1" x14ac:dyDescent="0.3">
      <c r="B13" s="58" t="str">
        <f>"Simple " &amp;Préparation!C2 &amp; " pts"</f>
        <v>Simple 100 pts</v>
      </c>
      <c r="C13" s="33"/>
      <c r="D13" s="46"/>
      <c r="E13" s="6"/>
      <c r="F13" s="48"/>
      <c r="G13" s="34"/>
      <c r="H13" s="59" t="s">
        <v>0</v>
      </c>
    </row>
    <row r="14" spans="2:8" ht="17.25" customHeight="1" x14ac:dyDescent="0.25">
      <c r="B14" s="60" t="s">
        <v>1</v>
      </c>
      <c r="C14" s="35"/>
      <c r="D14" s="61"/>
      <c r="E14" s="6"/>
      <c r="F14" s="61"/>
      <c r="G14" s="36"/>
      <c r="H14" s="62" t="s">
        <v>1</v>
      </c>
    </row>
    <row r="15" spans="2:8" ht="17.25" customHeight="1" x14ac:dyDescent="0.25">
      <c r="B15" s="63"/>
      <c r="C15" s="37"/>
      <c r="D15" s="64"/>
      <c r="E15" s="6"/>
      <c r="F15" s="64"/>
      <c r="G15" s="32"/>
      <c r="H15" s="65"/>
    </row>
    <row r="16" spans="2:8" ht="17.25" customHeight="1" thickBot="1" x14ac:dyDescent="0.3">
      <c r="B16" s="66"/>
      <c r="C16" s="38" t="s">
        <v>14</v>
      </c>
      <c r="D16" s="47"/>
      <c r="E16" s="6"/>
      <c r="F16" s="46"/>
      <c r="G16" s="67" t="s">
        <v>14</v>
      </c>
      <c r="H16" s="68"/>
    </row>
    <row r="17" spans="2:14" ht="17.25" customHeight="1" x14ac:dyDescent="0.25">
      <c r="B17" s="60" t="s">
        <v>2</v>
      </c>
      <c r="C17" s="45"/>
      <c r="D17" s="61"/>
      <c r="E17" s="43"/>
      <c r="F17" s="61"/>
      <c r="G17" s="36"/>
      <c r="H17" s="62" t="s">
        <v>2</v>
      </c>
    </row>
    <row r="18" spans="2:14" ht="17.25" customHeight="1" x14ac:dyDescent="0.25">
      <c r="B18" s="69" t="s">
        <v>18</v>
      </c>
      <c r="C18" s="37"/>
      <c r="D18" s="64"/>
      <c r="E18" s="43"/>
      <c r="F18" s="64"/>
      <c r="G18" s="32"/>
      <c r="H18" s="70" t="str">
        <f>B18</f>
        <v>Changements à</v>
      </c>
    </row>
    <row r="19" spans="2:14" ht="17.25" customHeight="1" x14ac:dyDescent="0.25">
      <c r="B19" s="69" t="str">
        <f>Préparation!$E$2/3 &amp; " et " &amp; Préparation!$E$2/3*2 &amp; " pts"</f>
        <v>50 et 100 pts</v>
      </c>
      <c r="C19" s="39"/>
      <c r="D19" s="64"/>
      <c r="E19" s="43"/>
      <c r="F19" s="64"/>
      <c r="G19" s="32"/>
      <c r="H19" s="70" t="str">
        <f>B19</f>
        <v>50 et 100 pts</v>
      </c>
    </row>
    <row r="20" spans="2:14" ht="17.25" customHeight="1" thickBot="1" x14ac:dyDescent="0.3">
      <c r="B20" s="71"/>
      <c r="C20" s="72" t="s">
        <v>15</v>
      </c>
      <c r="D20" s="46"/>
      <c r="E20" s="6"/>
      <c r="F20" s="46"/>
      <c r="G20" s="67" t="s">
        <v>15</v>
      </c>
      <c r="H20" s="68"/>
    </row>
    <row r="21" spans="2:14" ht="17.25" customHeight="1" x14ac:dyDescent="0.25">
      <c r="B21" s="5"/>
      <c r="C21" s="38"/>
      <c r="D21" s="6"/>
      <c r="E21" s="6"/>
      <c r="F21" s="6"/>
      <c r="G21" s="73"/>
      <c r="H21" s="5"/>
    </row>
    <row r="22" spans="2:14" s="40" customFormat="1" ht="15.6" x14ac:dyDescent="0.3">
      <c r="C22" s="77" t="s">
        <v>57</v>
      </c>
      <c r="D22" s="74"/>
      <c r="E22" s="74"/>
      <c r="F22" s="74"/>
      <c r="G22" s="40" t="str">
        <f>C22</f>
        <v>Signature  capitaine</v>
      </c>
      <c r="H22" s="75"/>
    </row>
    <row r="23" spans="2:14" x14ac:dyDescent="0.25">
      <c r="N23" s="5"/>
    </row>
  </sheetData>
  <sheetProtection sheet="1" objects="1" scenarios="1"/>
  <conditionalFormatting sqref="C22:D22">
    <cfRule type="expression" dxfId="71" priority="5" stopIfTrue="1">
      <formula>$D$22&gt;$F$22</formula>
    </cfRule>
    <cfRule type="expression" dxfId="70" priority="6" stopIfTrue="1">
      <formula>$D$22&lt;$F$22</formula>
    </cfRule>
  </conditionalFormatting>
  <conditionalFormatting sqref="E17">
    <cfRule type="cellIs" dxfId="60" priority="20" stopIfTrue="1" operator="notBetween">
      <formula>0</formula>
      <formula>#REF!</formula>
    </cfRule>
  </conditionalFormatting>
  <conditionalFormatting sqref="E18">
    <cfRule type="cellIs" dxfId="59" priority="22" stopIfTrue="1" operator="notBetween">
      <formula>0</formula>
      <formula>SUM(D17:D18)-E17</formula>
    </cfRule>
  </conditionalFormatting>
  <conditionalFormatting sqref="E19">
    <cfRule type="cellIs" dxfId="58" priority="21" stopIfTrue="1" operator="notBetween">
      <formula>0</formula>
      <formula>#REF!-E19</formula>
    </cfRule>
  </conditionalFormatting>
  <conditionalFormatting sqref="F22:G22">
    <cfRule type="expression" dxfId="57" priority="1" stopIfTrue="1">
      <formula>$F$22&gt;$D$22</formula>
    </cfRule>
    <cfRule type="expression" dxfId="56" priority="2" stopIfTrue="1">
      <formula>$F$22&lt;$D$22</formula>
    </cfRule>
  </conditionalFormatting>
  <conditionalFormatting sqref="G22:H22">
    <cfRule type="expression" dxfId="55" priority="3" stopIfTrue="1">
      <formula>IF($F$22&gt;$D$22,1,0)</formula>
    </cfRule>
    <cfRule type="expression" dxfId="54" priority="4" stopIfTrue="1">
      <formula>IF($F$22&lt;$D$22,1,0)</formula>
    </cfRule>
  </conditionalFormatting>
  <dataValidations count="1">
    <dataValidation type="list" allowBlank="1" showInputMessage="1" showErrorMessage="1" sqref="C13:C15 G13:G15 G17:G19 C17:C19" xr:uid="{00000000-0002-0000-0700-000000000000}">
      <formula1>C$3:C$10</formula1>
    </dataValidation>
  </dataValidations>
  <hyperlinks>
    <hyperlink ref="B1" location="Grille!A1" display="Go to Grille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stopIfTrue="1" operator="notBetween" id="{828F6B7A-E3B0-4BC6-8FE7-4FD6FBBE083E}">
            <xm:f>0</xm:f>
            <xm:f>Préparation!$C$2</xm:f>
            <x14:dxf>
              <fill>
                <patternFill>
                  <bgColor indexed="10"/>
                </patternFill>
              </fill>
            </x14:dxf>
          </x14:cfRule>
          <x14:cfRule type="cellIs" priority="18" stopIfTrue="1" operator="equal" id="{82131DD5-F09B-44DC-939D-27986709EC90}">
            <xm:f>Préparation!$C$2</xm:f>
            <x14:dxf>
              <font>
                <condense val="0"/>
                <extend val="0"/>
                <color indexed="10"/>
              </font>
            </x14:dxf>
          </x14:cfRule>
          <x14:cfRule type="cellIs" priority="19" stopIfTrue="1" operator="lessThan" id="{2D6755AC-B44F-45AA-997A-3113433221B1}">
            <xm:f>Préparation!$C$2</xm:f>
            <x14:dxf>
              <font>
                <condense val="0"/>
                <extend val="0"/>
                <color indexed="12"/>
              </font>
            </x14:dxf>
          </x14:cfRule>
          <xm:sqref>D13 F13</xm:sqref>
        </x14:conditionalFormatting>
        <x14:conditionalFormatting xmlns:xm="http://schemas.microsoft.com/office/excel/2006/main">
          <x14:cfRule type="cellIs" priority="10" operator="lessThan" id="{A07973EC-F563-4039-A13F-98940C51A9E8}">
            <xm:f>Préparation!$D$2</xm:f>
            <x14:dxf>
              <font>
                <color rgb="FF0000FF"/>
              </font>
            </x14:dxf>
          </x14:cfRule>
          <x14:cfRule type="cellIs" priority="11" operator="equal" id="{8CECD595-FD4C-4B06-8A4A-22F092ED0D4D}">
            <xm:f>Préparation!$D$2</xm:f>
            <x14:dxf>
              <font>
                <color rgb="FFFF0000"/>
              </font>
            </x14:dxf>
          </x14:cfRule>
          <x14:cfRule type="cellIs" priority="12" operator="notBetween" id="{382E3CFD-B70F-4AC0-A301-4346D94154A7}">
            <xm:f>0</xm:f>
            <xm:f>Préparation!$D$2</xm:f>
            <x14:dxf>
              <fill>
                <patternFill>
                  <bgColor rgb="FFFF0000"/>
                </patternFill>
              </fill>
            </x14:dxf>
          </x14:cfRule>
          <xm:sqref>D16 F16</xm:sqref>
        </x14:conditionalFormatting>
        <x14:conditionalFormatting xmlns:xm="http://schemas.microsoft.com/office/excel/2006/main">
          <x14:cfRule type="cellIs" priority="7" operator="lessThan" id="{AEB2F1BA-988A-4420-BF01-14339E7B8ABD}">
            <xm:f>Préparation!$E$2</xm:f>
            <x14:dxf>
              <font>
                <color rgb="FF0000FF"/>
              </font>
            </x14:dxf>
          </x14:cfRule>
          <x14:cfRule type="cellIs" priority="8" operator="equal" id="{33020F15-C872-4AA1-85AB-DDF524CA4AF5}">
            <xm:f>Préparation!$E$2</xm:f>
            <x14:dxf>
              <font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14:cfRule type="cellIs" priority="9" operator="notBetween" id="{5E3530F2-3951-4198-89B6-AC8C756B8E7A}">
            <xm:f>0</xm:f>
            <xm:f>Préparation!$E$2</xm:f>
            <x14:dxf>
              <fill>
                <patternFill>
                  <bgColor rgb="FFFF0000"/>
                </patternFill>
              </fill>
            </x14:dxf>
          </x14:cfRule>
          <xm:sqref>D20 F20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</vt:i4>
      </vt:variant>
    </vt:vector>
  </HeadingPairs>
  <TitlesOfParts>
    <vt:vector size="13" baseType="lpstr">
      <vt:lpstr>Equipes</vt:lpstr>
      <vt:lpstr>Préparation</vt:lpstr>
      <vt:lpstr>Billards</vt:lpstr>
      <vt:lpstr>Compo</vt:lpstr>
      <vt:lpstr>Grille</vt:lpstr>
      <vt:lpstr>E1-E2</vt:lpstr>
      <vt:lpstr>E1-E3</vt:lpstr>
      <vt:lpstr>E2-E3</vt:lpstr>
      <vt:lpstr>E1-E4</vt:lpstr>
      <vt:lpstr>E2-E4</vt:lpstr>
      <vt:lpstr>E3-E4</vt:lpstr>
      <vt:lpstr>ListeRencontres</vt:lpstr>
      <vt:lpstr>PtMatch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jcwallart</dc:creator>
  <cp:lastModifiedBy>David LECOMTE</cp:lastModifiedBy>
  <cp:lastPrinted>2025-05-25T15:37:53Z</cp:lastPrinted>
  <dcterms:created xsi:type="dcterms:W3CDTF">2012-01-03T14:02:30Z</dcterms:created>
  <dcterms:modified xsi:type="dcterms:W3CDTF">2025-12-19T20:50:12Z</dcterms:modified>
</cp:coreProperties>
</file>